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Amit Sir Pendrive Data\Couses Economics\Jute (Upadatation)\"/>
    </mc:Choice>
  </mc:AlternateContent>
  <xr:revisionPtr revIDLastSave="0" documentId="13_ncr:1_{6B8DD1AD-E272-4580-A93C-85A5D65855C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B34" i="1" l="1"/>
  <c r="B35" i="1" s="1"/>
  <c r="E10" i="1" l="1"/>
  <c r="F10" i="1"/>
  <c r="B40" i="1"/>
  <c r="B42" i="1" s="1"/>
  <c r="G26" i="1"/>
  <c r="G24" i="1"/>
  <c r="G21" i="1"/>
  <c r="G13" i="1"/>
  <c r="G18" i="1" l="1"/>
  <c r="G10" i="1"/>
  <c r="G11" i="1" s="1"/>
  <c r="G15" i="1" s="1"/>
  <c r="B29" i="1"/>
  <c r="G31" i="1" l="1"/>
  <c r="F29" i="1"/>
  <c r="D29" i="1"/>
  <c r="E29" i="1" s="1"/>
  <c r="G29" i="1" l="1"/>
  <c r="G33" i="1" s="1"/>
  <c r="G34" i="1" s="1"/>
  <c r="G38" i="1" s="1"/>
</calcChain>
</file>

<file path=xl/sharedStrings.xml><?xml version="1.0" encoding="utf-8"?>
<sst xmlns="http://schemas.openxmlformats.org/spreadsheetml/2006/main" count="56" uniqueCount="51">
  <si>
    <t>2000 Bag Per day</t>
  </si>
  <si>
    <t xml:space="preserve">Daily Requirement </t>
  </si>
  <si>
    <t>Bag Size ( Length  in inch)</t>
  </si>
  <si>
    <t>Total</t>
  </si>
  <si>
    <t>In Yard</t>
  </si>
  <si>
    <t>Rate</t>
  </si>
  <si>
    <t xml:space="preserve">Total </t>
  </si>
  <si>
    <t>Raw Material</t>
  </si>
  <si>
    <t xml:space="preserve"> Bag weight ( Gms)</t>
  </si>
  <si>
    <t>total weight ( In GMS)</t>
  </si>
  <si>
    <t>Weight In Kg</t>
  </si>
  <si>
    <t>Charges For Transport</t>
  </si>
  <si>
    <t>Transport</t>
  </si>
  <si>
    <t xml:space="preserve">50000/10000 </t>
  </si>
  <si>
    <t>unit</t>
  </si>
  <si>
    <t>rate</t>
  </si>
  <si>
    <t>Electricity</t>
  </si>
  <si>
    <t>Req</t>
  </si>
  <si>
    <t>Labour</t>
  </si>
  <si>
    <t>Required per Bag ( Gms )</t>
  </si>
  <si>
    <t>rate per Kg</t>
  </si>
  <si>
    <t xml:space="preserve">Total Required in KG </t>
  </si>
  <si>
    <t>Dhaga</t>
  </si>
  <si>
    <t>Administrative</t>
  </si>
  <si>
    <t>loan per month</t>
  </si>
  <si>
    <t>12 % interest rate</t>
  </si>
  <si>
    <t>Bank Loan</t>
  </si>
  <si>
    <t>5 yrs repayment</t>
  </si>
  <si>
    <t>Project Cost</t>
  </si>
  <si>
    <t xml:space="preserve">shed </t>
  </si>
  <si>
    <t>Wastage</t>
  </si>
  <si>
    <t>Machinery</t>
  </si>
  <si>
    <t>GST 5 % On Purchase &amp; Sale</t>
  </si>
  <si>
    <t>Grand Total</t>
  </si>
  <si>
    <t>Per Bag MFg Cost</t>
  </si>
  <si>
    <t>Bank Loan (75%)</t>
  </si>
  <si>
    <t>Sale Cost Per Bag</t>
  </si>
  <si>
    <t>Retail Price for Customer</t>
  </si>
  <si>
    <t>Net Profit Per Bag</t>
  </si>
  <si>
    <t>Working Capital</t>
  </si>
  <si>
    <t>In this business Raw Material are taken on ton basis, 1 Yard =350 Kg, If you want to purchase raw material from Kolkata then you have to place  Minimum 13 ton raw material order at a one time, because it's a demard raw material manufacuterer</t>
  </si>
  <si>
    <t>Cost Per Ton</t>
  </si>
  <si>
    <t xml:space="preserve">No. of Ton ordered </t>
  </si>
  <si>
    <t>Total Working Capital Cost</t>
  </si>
  <si>
    <t xml:space="preserve">टिप: </t>
  </si>
  <si>
    <t>Note :</t>
  </si>
  <si>
    <t xml:space="preserve">गोणी पन्हा : ३६ इंच </t>
  </si>
  <si>
    <t xml:space="preserve">The Economic Sheet is only given to estimate the profit and cost of the industry and you can calculate it yourself. Market rate of raw material and finished products are chanes time to time, So you have to do the calculations yourself and then do the economics ....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</si>
  <si>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</si>
  <si>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 xml:space="preserve"> </t>
  </si>
  <si>
    <t>३० किलो गोणी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</si>
</sst>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0" fillId="4" borderId="0" xfId="0" applyFill="1"/>
    <xf numFmtId="0" fontId="0" fillId="2" borderId="1" xfId="0" applyFill="1" applyBorder="1"/>
    <xf numFmtId="0" fontId="1" fillId="2" borderId="1" xfId="0" applyFont="1"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1" xfId="0" applyFill="1" applyBorder="1" applyAlignment="1">
      <alignment horizontal="center" vertical="center"/>
    </xf>
    <xf numFmtId="0" fontId="1" fillId="2" borderId="1" xfId="0" applyFont="1" applyFill="1" applyBorder="1"/>
    <xf numFmtId="0" fontId="0" fillId="0" borderId="1" xfId="0" applyBorder="1"/>
    <xf numFmtId="0" fontId="0" fillId="2" borderId="1" xfId="0" applyFill="1" applyBorder="1" applyAlignment="1">
      <alignment wrapText="1" shrinkToFit="1"/>
    </xf>
    <xf numFmtId="0" fontId="0" fillId="4" borderId="1" xfId="0" applyFill="1" applyBorder="1"/>
    <xf numFmtId="0" fontId="1" fillId="0" borderId="1" xfId="0" applyFont="1" applyBorder="1"/>
    <xf numFmtId="9" fontId="0" fillId="2" borderId="1" xfId="0" applyNumberFormat="1" applyFill="1" applyBorder="1"/>
    <xf numFmtId="0" fontId="0" fillId="5" borderId="1" xfId="0" applyFill="1" applyBorder="1"/>
    <xf numFmtId="0" fontId="0" fillId="3" borderId="1" xfId="0" applyFill="1" applyBorder="1"/>
    <xf numFmtId="0" fontId="0" fillId="6" borderId="1" xfId="0" applyFill="1" applyBorder="1"/>
    <xf numFmtId="0" fontId="1" fillId="4" borderId="1" xfId="0" applyFont="1" applyFill="1" applyBorder="1"/>
    <xf numFmtId="0" fontId="0" fillId="0" borderId="0" xfId="0" applyAlignment="1">
      <alignment horizontal="left" vertical="top" wrapText="1"/>
    </xf>
    <xf numFmtId="0" fontId="0" fillId="7" borderId="2" xfId="0" applyFill="1" applyBorder="1" applyAlignment="1">
      <alignment wrapText="1"/>
    </xf>
    <xf numFmtId="0" fontId="0" fillId="7" borderId="1" xfId="0" applyFill="1" applyBorder="1"/>
    <xf numFmtId="0" fontId="0" fillId="4" borderId="1" xfId="0" applyFill="1" applyBorder="1" applyAlignment="1">
      <alignment wrapText="1"/>
    </xf>
    <xf numFmtId="0" fontId="0" fillId="6" borderId="2" xfId="0" applyFill="1" applyBorder="1" applyAlignment="1">
      <alignment wrapText="1"/>
    </xf>
    <xf numFmtId="0" fontId="1" fillId="0" borderId="0" xfId="0" applyFont="1" applyAlignment="1">
      <alignment horizontal="right"/>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top" wrapText="1"/>
    </xf>
    <xf numFmtId="0" fontId="1" fillId="0" borderId="0" xfId="0" applyFont="1" applyAlignment="1">
      <alignment horizontal="center"/>
    </xf>
    <xf numFmtId="0" fontId="0" fillId="0" borderId="1" xfId="0" applyBorder="1" applyAlignment="1">
      <alignment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0</xdr:rowOff>
    </xdr:from>
    <xdr:to>
      <xdr:col>6</xdr:col>
      <xdr:colOff>571500</xdr:colOff>
      <xdr:row>4</xdr:row>
      <xdr:rowOff>17350</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594360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59"/>
  <sheetViews>
    <sheetView tabSelected="1" topLeftCell="A19" workbookViewId="0">
      <selection activeCell="H36" sqref="H36"/>
    </sheetView>
  </sheetViews>
  <sheetFormatPr defaultRowHeight="15" x14ac:dyDescent="0.25"/>
  <cols>
    <col min="1" max="1" width="18.5703125" customWidth="1"/>
    <col min="2" max="2" width="18.140625" customWidth="1"/>
    <col min="3" max="3" width="23.85546875" customWidth="1"/>
    <col min="4" max="4" width="12" customWidth="1"/>
    <col min="5" max="5" width="13.85546875" customWidth="1"/>
    <col min="6" max="7" width="10.7109375" customWidth="1"/>
  </cols>
  <sheetData>
    <row r="3" spans="1:7" ht="21" x14ac:dyDescent="0.35">
      <c r="B3" s="26" t="s">
        <v>50</v>
      </c>
      <c r="C3" s="27"/>
      <c r="D3" s="27"/>
      <c r="E3" s="27"/>
    </row>
    <row r="6" spans="1:7" x14ac:dyDescent="0.25">
      <c r="A6" s="2" t="s">
        <v>0</v>
      </c>
      <c r="C6" s="27" t="s">
        <v>49</v>
      </c>
      <c r="D6" s="27"/>
    </row>
    <row r="7" spans="1:7" x14ac:dyDescent="0.25">
      <c r="E7" s="30" t="s">
        <v>46</v>
      </c>
      <c r="F7" s="30"/>
    </row>
    <row r="9" spans="1:7" x14ac:dyDescent="0.25">
      <c r="A9" s="3"/>
      <c r="B9" s="7" t="s">
        <v>1</v>
      </c>
      <c r="C9" s="7" t="s">
        <v>2</v>
      </c>
      <c r="D9" s="7" t="s">
        <v>3</v>
      </c>
      <c r="E9" s="7" t="s">
        <v>4</v>
      </c>
      <c r="F9" s="7" t="s">
        <v>5</v>
      </c>
      <c r="G9" s="7" t="s">
        <v>6</v>
      </c>
    </row>
    <row r="10" spans="1:7" x14ac:dyDescent="0.25">
      <c r="A10" s="7" t="s">
        <v>7</v>
      </c>
      <c r="B10" s="8">
        <v>2000</v>
      </c>
      <c r="C10" s="8">
        <v>44</v>
      </c>
      <c r="D10" s="8">
        <v>88000</v>
      </c>
      <c r="E10" s="8">
        <f>2000*1.22222</f>
        <v>2444.44</v>
      </c>
      <c r="F10" s="8">
        <f>141000/6000</f>
        <v>23.5</v>
      </c>
      <c r="G10" s="8">
        <f>E10*F10</f>
        <v>57444.340000000004</v>
      </c>
    </row>
    <row r="11" spans="1:7" x14ac:dyDescent="0.25">
      <c r="G11" s="1">
        <f>G10</f>
        <v>57444.340000000004</v>
      </c>
    </row>
    <row r="12" spans="1:7" ht="30" x14ac:dyDescent="0.25">
      <c r="A12" s="3"/>
      <c r="B12" s="4" t="s">
        <v>8</v>
      </c>
      <c r="C12" s="4" t="s">
        <v>9</v>
      </c>
      <c r="D12" s="4" t="s">
        <v>10</v>
      </c>
      <c r="E12" s="4" t="s">
        <v>11</v>
      </c>
      <c r="F12" s="5"/>
      <c r="G12" s="6"/>
    </row>
    <row r="13" spans="1:7" x14ac:dyDescent="0.25">
      <c r="A13" s="7" t="s">
        <v>12</v>
      </c>
      <c r="B13" s="8">
        <v>350</v>
      </c>
      <c r="C13" s="8">
        <v>700000</v>
      </c>
      <c r="D13" s="8">
        <v>700</v>
      </c>
      <c r="E13" s="8" t="s">
        <v>13</v>
      </c>
      <c r="F13" s="8">
        <v>5</v>
      </c>
      <c r="G13" s="8">
        <f>D13*F13</f>
        <v>3500</v>
      </c>
    </row>
    <row r="15" spans="1:7" x14ac:dyDescent="0.25">
      <c r="F15" s="16" t="s">
        <v>3</v>
      </c>
      <c r="G15" s="16">
        <f>G11+G13</f>
        <v>60944.340000000004</v>
      </c>
    </row>
    <row r="16" spans="1:7" x14ac:dyDescent="0.25">
      <c r="G16" s="1"/>
    </row>
    <row r="17" spans="1:7" x14ac:dyDescent="0.25">
      <c r="A17" s="3"/>
      <c r="B17" s="3" t="s">
        <v>14</v>
      </c>
      <c r="C17" s="3" t="s">
        <v>15</v>
      </c>
      <c r="D17" s="3"/>
      <c r="E17" s="3"/>
      <c r="F17" s="3"/>
      <c r="G17" s="3"/>
    </row>
    <row r="18" spans="1:7" x14ac:dyDescent="0.25">
      <c r="A18" s="3" t="s">
        <v>16</v>
      </c>
      <c r="B18" s="8">
        <v>20</v>
      </c>
      <c r="C18" s="8">
        <v>6.5</v>
      </c>
      <c r="D18" s="8"/>
      <c r="E18" s="8"/>
      <c r="F18" s="8"/>
      <c r="G18" s="8">
        <f>B18*C18</f>
        <v>130</v>
      </c>
    </row>
    <row r="20" spans="1:7" x14ac:dyDescent="0.25">
      <c r="A20" s="3"/>
      <c r="B20" s="7" t="s">
        <v>17</v>
      </c>
      <c r="C20" s="7" t="s">
        <v>5</v>
      </c>
      <c r="D20" s="7"/>
      <c r="E20" s="7"/>
      <c r="F20" s="7"/>
      <c r="G20" s="7"/>
    </row>
    <row r="21" spans="1:7" x14ac:dyDescent="0.25">
      <c r="A21" s="3" t="s">
        <v>18</v>
      </c>
      <c r="B21" s="8">
        <v>4</v>
      </c>
      <c r="C21" s="8">
        <v>300</v>
      </c>
      <c r="D21" s="8"/>
      <c r="E21" s="8"/>
      <c r="F21" s="8"/>
      <c r="G21" s="8">
        <f>B21*C21</f>
        <v>1200</v>
      </c>
    </row>
    <row r="23" spans="1:7" ht="30" x14ac:dyDescent="0.25">
      <c r="A23" s="3"/>
      <c r="B23" s="9" t="s">
        <v>19</v>
      </c>
      <c r="C23" s="9" t="s">
        <v>20</v>
      </c>
      <c r="D23" s="3"/>
      <c r="E23" s="3" t="s">
        <v>21</v>
      </c>
      <c r="F23" s="3"/>
      <c r="G23" s="3"/>
    </row>
    <row r="24" spans="1:7" x14ac:dyDescent="0.25">
      <c r="A24" s="3" t="s">
        <v>22</v>
      </c>
      <c r="B24" s="8">
        <v>50</v>
      </c>
      <c r="C24" s="8">
        <v>140</v>
      </c>
      <c r="D24" s="8">
        <v>0.05</v>
      </c>
      <c r="E24" s="8">
        <v>100</v>
      </c>
      <c r="F24" s="8"/>
      <c r="G24" s="8">
        <f>C24*E24</f>
        <v>14000</v>
      </c>
    </row>
    <row r="26" spans="1:7" x14ac:dyDescent="0.25">
      <c r="A26" s="3" t="s">
        <v>23</v>
      </c>
      <c r="B26" s="3"/>
      <c r="C26" s="3"/>
      <c r="D26" s="3"/>
      <c r="E26" s="3"/>
      <c r="F26" s="3"/>
      <c r="G26" s="3">
        <f>200</f>
        <v>200</v>
      </c>
    </row>
    <row r="28" spans="1:7" x14ac:dyDescent="0.25">
      <c r="A28" s="3"/>
      <c r="B28" s="3"/>
      <c r="C28" s="3"/>
      <c r="D28" s="3" t="s">
        <v>24</v>
      </c>
      <c r="E28" s="3"/>
      <c r="F28" s="3" t="s">
        <v>25</v>
      </c>
      <c r="G28" s="3"/>
    </row>
    <row r="29" spans="1:7" x14ac:dyDescent="0.25">
      <c r="A29" s="3" t="s">
        <v>26</v>
      </c>
      <c r="B29" s="8">
        <f>B35</f>
        <v>1650000</v>
      </c>
      <c r="C29" s="8" t="s">
        <v>27</v>
      </c>
      <c r="D29" s="8">
        <f>B29/5</f>
        <v>330000</v>
      </c>
      <c r="E29" s="8">
        <f>D29/300</f>
        <v>1100</v>
      </c>
      <c r="F29" s="8">
        <f>(B29*12%)/300</f>
        <v>660</v>
      </c>
      <c r="G29" s="8">
        <f>E29+F29</f>
        <v>1760</v>
      </c>
    </row>
    <row r="30" spans="1:7" x14ac:dyDescent="0.25">
      <c r="A30" s="10" t="s">
        <v>28</v>
      </c>
    </row>
    <row r="31" spans="1:7" x14ac:dyDescent="0.25">
      <c r="A31" s="8" t="s">
        <v>29</v>
      </c>
      <c r="B31" s="31">
        <v>450000</v>
      </c>
      <c r="E31" s="3" t="s">
        <v>30</v>
      </c>
      <c r="F31" s="12">
        <v>0.01</v>
      </c>
      <c r="G31" s="3">
        <f>G11*1%</f>
        <v>574.4434</v>
      </c>
    </row>
    <row r="32" spans="1:7" x14ac:dyDescent="0.25">
      <c r="A32" s="8" t="s">
        <v>31</v>
      </c>
      <c r="B32" s="31">
        <v>750000</v>
      </c>
      <c r="E32" s="8"/>
      <c r="F32" s="8"/>
      <c r="G32" s="8"/>
    </row>
    <row r="33" spans="1:7" x14ac:dyDescent="0.25">
      <c r="A33" s="8" t="s">
        <v>39</v>
      </c>
      <c r="B33" s="31">
        <v>1000000</v>
      </c>
      <c r="C33" s="3" t="s">
        <v>32</v>
      </c>
      <c r="D33" s="3"/>
      <c r="E33" s="10" t="s">
        <v>33</v>
      </c>
      <c r="F33" s="10"/>
      <c r="G33" s="10">
        <f>G15+G18+G21+G24+G26+G29+G31</f>
        <v>78808.7834</v>
      </c>
    </row>
    <row r="34" spans="1:7" x14ac:dyDescent="0.25">
      <c r="A34" s="11" t="s">
        <v>3</v>
      </c>
      <c r="B34" s="32">
        <f>SUM(B31:B33)</f>
        <v>2200000</v>
      </c>
      <c r="E34" s="13" t="s">
        <v>34</v>
      </c>
      <c r="F34" s="13"/>
      <c r="G34" s="13">
        <f>G33/2000</f>
        <v>39.404391699999998</v>
      </c>
    </row>
    <row r="35" spans="1:7" x14ac:dyDescent="0.25">
      <c r="A35" s="8" t="s">
        <v>35</v>
      </c>
      <c r="B35" s="31">
        <f>B34*75%</f>
        <v>1650000</v>
      </c>
      <c r="E35" s="14" t="s">
        <v>36</v>
      </c>
      <c r="F35" s="14"/>
      <c r="G35" s="14">
        <v>41</v>
      </c>
    </row>
    <row r="36" spans="1:7" x14ac:dyDescent="0.25">
      <c r="C36" s="1"/>
      <c r="D36" s="1"/>
      <c r="E36" s="15" t="s">
        <v>37</v>
      </c>
      <c r="F36" s="15"/>
      <c r="G36" s="15">
        <v>45</v>
      </c>
    </row>
    <row r="37" spans="1:7" x14ac:dyDescent="0.25">
      <c r="E37" s="8"/>
      <c r="F37" s="8"/>
      <c r="G37" s="8"/>
    </row>
    <row r="38" spans="1:7" x14ac:dyDescent="0.25">
      <c r="E38" s="10" t="s">
        <v>38</v>
      </c>
      <c r="F38" s="10"/>
      <c r="G38" s="10">
        <f>G35-G34</f>
        <v>1.5956083000000021</v>
      </c>
    </row>
    <row r="39" spans="1:7" x14ac:dyDescent="0.25">
      <c r="A39" s="18" t="s">
        <v>39</v>
      </c>
      <c r="B39" s="19"/>
    </row>
    <row r="40" spans="1:7" x14ac:dyDescent="0.25">
      <c r="A40" s="20" t="s">
        <v>41</v>
      </c>
      <c r="B40" s="10">
        <f>145000</f>
        <v>145000</v>
      </c>
    </row>
    <row r="41" spans="1:7" x14ac:dyDescent="0.25">
      <c r="A41" s="20" t="s">
        <v>42</v>
      </c>
      <c r="B41" s="10">
        <v>13</v>
      </c>
    </row>
    <row r="42" spans="1:7" ht="30" x14ac:dyDescent="0.25">
      <c r="A42" s="21" t="s">
        <v>43</v>
      </c>
      <c r="B42" s="15">
        <f>B40*B41</f>
        <v>1885000</v>
      </c>
    </row>
    <row r="45" spans="1:7" ht="15" customHeight="1" x14ac:dyDescent="0.25">
      <c r="A45" s="22" t="s">
        <v>39</v>
      </c>
      <c r="B45" s="28" t="s">
        <v>40</v>
      </c>
      <c r="C45" s="28"/>
      <c r="D45" s="28"/>
      <c r="E45" s="28"/>
      <c r="F45" s="28"/>
    </row>
    <row r="46" spans="1:7" x14ac:dyDescent="0.25">
      <c r="B46" s="28"/>
      <c r="C46" s="28"/>
      <c r="D46" s="28"/>
      <c r="E46" s="28"/>
      <c r="F46" s="28"/>
    </row>
    <row r="47" spans="1:7" x14ac:dyDescent="0.25">
      <c r="B47" s="28"/>
      <c r="C47" s="28"/>
      <c r="D47" s="28"/>
      <c r="E47" s="28"/>
      <c r="F47" s="28"/>
    </row>
    <row r="48" spans="1:7" x14ac:dyDescent="0.25">
      <c r="B48" s="28"/>
      <c r="C48" s="28"/>
      <c r="D48" s="28"/>
      <c r="E48" s="28"/>
      <c r="F48" s="28"/>
    </row>
    <row r="51" spans="1:6" x14ac:dyDescent="0.25">
      <c r="A51" s="23" t="s">
        <v>44</v>
      </c>
      <c r="B51" s="29" t="s">
        <v>48</v>
      </c>
      <c r="C51" s="29"/>
      <c r="D51" s="29"/>
      <c r="E51" s="29"/>
      <c r="F51" s="29"/>
    </row>
    <row r="52" spans="1:6" x14ac:dyDescent="0.25">
      <c r="A52" s="24"/>
      <c r="B52" s="29"/>
      <c r="C52" s="29"/>
      <c r="D52" s="29"/>
      <c r="E52" s="29"/>
      <c r="F52" s="29"/>
    </row>
    <row r="53" spans="1:6" x14ac:dyDescent="0.25">
      <c r="A53" s="24"/>
      <c r="B53" s="29"/>
      <c r="C53" s="29"/>
      <c r="D53" s="29"/>
      <c r="E53" s="29"/>
      <c r="F53" s="29"/>
    </row>
    <row r="54" spans="1:6" x14ac:dyDescent="0.25">
      <c r="A54" s="24"/>
      <c r="B54" s="29"/>
      <c r="C54" s="29"/>
      <c r="D54" s="29"/>
      <c r="E54" s="29"/>
      <c r="F54" s="29"/>
    </row>
    <row r="55" spans="1:6" x14ac:dyDescent="0.25">
      <c r="A55" s="25"/>
      <c r="B55" s="17"/>
      <c r="C55" s="17"/>
      <c r="D55" s="17"/>
      <c r="E55" s="17"/>
      <c r="F55" s="17"/>
    </row>
    <row r="56" spans="1:6" x14ac:dyDescent="0.25">
      <c r="A56" s="22" t="s">
        <v>45</v>
      </c>
      <c r="B56" s="29" t="s">
        <v>47</v>
      </c>
      <c r="C56" s="29"/>
      <c r="D56" s="29"/>
      <c r="E56" s="29"/>
      <c r="F56" s="29"/>
    </row>
    <row r="57" spans="1:6" x14ac:dyDescent="0.25">
      <c r="B57" s="29"/>
      <c r="C57" s="29"/>
      <c r="D57" s="29"/>
      <c r="E57" s="29"/>
      <c r="F57" s="29"/>
    </row>
    <row r="58" spans="1:6" x14ac:dyDescent="0.25">
      <c r="B58" s="29"/>
      <c r="C58" s="29"/>
      <c r="D58" s="29"/>
      <c r="E58" s="29"/>
      <c r="F58" s="29"/>
    </row>
    <row r="59" spans="1:6" x14ac:dyDescent="0.25">
      <c r="B59" s="29"/>
      <c r="C59" s="29"/>
      <c r="D59" s="29"/>
      <c r="E59" s="29"/>
      <c r="F59" s="29"/>
    </row>
  </sheetData>
  <mergeCells count="6">
    <mergeCell ref="B3:E3"/>
    <mergeCell ref="B45:F48"/>
    <mergeCell ref="B51:F54"/>
    <mergeCell ref="B56:F59"/>
    <mergeCell ref="E7:F7"/>
    <mergeCell ref="C6:D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n0ak95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n0ak95</dc:creator>
  <cp:lastModifiedBy>chawadispprt</cp:lastModifiedBy>
  <dcterms:created xsi:type="dcterms:W3CDTF">2020-04-21T06:09:32Z</dcterms:created>
  <dcterms:modified xsi:type="dcterms:W3CDTF">2025-03-22T10:27:37Z</dcterms:modified>
</cp:coreProperties>
</file>