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E:\Amit Sir Pendrive Data\Couses Economics\Jute (Upadatation)\"/>
    </mc:Choice>
  </mc:AlternateContent>
  <xr:revisionPtr revIDLastSave="0" documentId="13_ncr:1_{ECFAE008-10FF-4C2C-9960-99897A25BEF1}"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workbook>
</file>

<file path=xl/calcChain.xml><?xml version="1.0" encoding="utf-8"?>
<calcChain xmlns="http://schemas.openxmlformats.org/spreadsheetml/2006/main">
  <c r="B32" i="1" l="1"/>
  <c r="B33" i="1" s="1"/>
  <c r="B38" i="1" l="1"/>
  <c r="B40" i="1" s="1"/>
  <c r="B27" i="1" s="1"/>
  <c r="D27" i="1" s="1"/>
  <c r="E27" i="1" s="1"/>
  <c r="F8" i="1"/>
  <c r="G32" i="1"/>
  <c r="F27" i="1" l="1"/>
  <c r="G27" i="1" s="1"/>
  <c r="G22" i="1" l="1"/>
  <c r="B15" i="1"/>
  <c r="C11" i="1" l="1"/>
  <c r="G15" i="1"/>
  <c r="G11" i="1"/>
  <c r="F11" i="1"/>
  <c r="D8" i="1"/>
  <c r="E8" i="1" s="1"/>
  <c r="G8" i="1" l="1"/>
  <c r="G9" i="1" s="1"/>
  <c r="G28" i="1" s="1"/>
  <c r="G13" i="1" l="1"/>
  <c r="G30" i="1" s="1"/>
  <c r="G31" i="1" s="1"/>
  <c r="G35" i="1" s="1"/>
</calcChain>
</file>

<file path=xl/sharedStrings.xml><?xml version="1.0" encoding="utf-8"?>
<sst xmlns="http://schemas.openxmlformats.org/spreadsheetml/2006/main" count="53" uniqueCount="50">
  <si>
    <t>Req</t>
  </si>
  <si>
    <t>Rate</t>
  </si>
  <si>
    <t>Labour</t>
  </si>
  <si>
    <t>Required per Bag ( Gms )</t>
  </si>
  <si>
    <t>rate per Kg</t>
  </si>
  <si>
    <t xml:space="preserve">Total Required in KG </t>
  </si>
  <si>
    <t>Dhaga</t>
  </si>
  <si>
    <t>Administrative</t>
  </si>
  <si>
    <t>loan per month</t>
  </si>
  <si>
    <t>12 % interest rate</t>
  </si>
  <si>
    <t>Bank Loan</t>
  </si>
  <si>
    <t>5 yrs repayment</t>
  </si>
  <si>
    <t>Project Cost</t>
  </si>
  <si>
    <t>Wastage</t>
  </si>
  <si>
    <t xml:space="preserve">shed </t>
  </si>
  <si>
    <t>Machinery</t>
  </si>
  <si>
    <t>GST 5 % On Purchase &amp; Sale</t>
  </si>
  <si>
    <t>Grand Total</t>
  </si>
  <si>
    <t>Other</t>
  </si>
  <si>
    <t>Per Bag MFg Cost</t>
  </si>
  <si>
    <t>Total</t>
  </si>
  <si>
    <t>Sale Cost Per Bag</t>
  </si>
  <si>
    <t>Bank Loan (75%)</t>
  </si>
  <si>
    <t>Retail Price for Customer</t>
  </si>
  <si>
    <t>Net Profit Per Bag</t>
  </si>
  <si>
    <t>2000 Bag Per Day</t>
  </si>
  <si>
    <t>Daily Requirement</t>
  </si>
  <si>
    <t>Bag Size (Length</t>
  </si>
  <si>
    <t>In Yard</t>
  </si>
  <si>
    <t xml:space="preserve">Rate </t>
  </si>
  <si>
    <t>Raw Material</t>
  </si>
  <si>
    <t>Bag weight (Gms)</t>
  </si>
  <si>
    <t>total weight (in GMS)</t>
  </si>
  <si>
    <t>Weight In Kg</t>
  </si>
  <si>
    <t>Charges For Transport</t>
  </si>
  <si>
    <t>Transport</t>
  </si>
  <si>
    <t>50000/10000</t>
  </si>
  <si>
    <t>unit</t>
  </si>
  <si>
    <t>rate</t>
  </si>
  <si>
    <t>Electricity</t>
  </si>
  <si>
    <t>In this business Raw Material are taken on ton basis, 1 Yard =350 Kg, If you want to purchase raw material from Kolkata then you have to place  Minimum 13 ton raw material order at a one time, because it's a demard raw material manufacuterer</t>
  </si>
  <si>
    <t>Working Capital</t>
  </si>
  <si>
    <t>Cost Per Ton</t>
  </si>
  <si>
    <t xml:space="preserve">No. of Ton ordered </t>
  </si>
  <si>
    <t>Total Working Capital Cost</t>
  </si>
  <si>
    <t xml:space="preserve">टिप: </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</si>
  <si>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</si>
  <si>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Note :</t>
  </si>
  <si>
    <t xml:space="preserve">The Economic Sheet is only given to estimate the profit and cost of the industry and you can calculate it yourself. Market rate of raw material and finished products are chanes time to time, So you have to do the calculations yourself and then do the economics ....
</t>
  </si>
  <si>
    <t>धान्य गोणी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</si>
</sst>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4"/>
      <color theme="1"/>
      <name val="Poppins"/>
    </font>
    <font>
      <b/>
      <sz val="20"/>
      <color theme="1"/>
      <name val="Calibri"/>
      <family val="2"/>
      <scheme val="minor"/>
    </font>
  </fonts>
  <fills count="8">
    <fill>
      <patternFill patternType="none"/>
    </fill>
    <fill>
      <patternFill patternType="gray125"/>
    </fill>
    <fill>
      <patternFill patternType="solid">
        <fgColor theme="6"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0" fontId="0" fillId="2" borderId="1" xfId="0" applyFill="1" applyBorder="1"/>
    <xf numFmtId="0" fontId="1" fillId="2" borderId="1" xfId="0" applyFont="1" applyFill="1" applyBorder="1"/>
    <xf numFmtId="0" fontId="0" fillId="0" borderId="1" xfId="0" applyBorder="1"/>
    <xf numFmtId="0" fontId="0" fillId="2" borderId="1" xfId="0" applyFill="1" applyBorder="1" applyAlignment="1">
      <alignment wrapText="1" shrinkToFit="1"/>
    </xf>
    <xf numFmtId="0" fontId="0" fillId="4" borderId="1" xfId="0" applyFill="1" applyBorder="1"/>
    <xf numFmtId="0" fontId="1" fillId="0" borderId="1" xfId="0" applyFont="1" applyBorder="1"/>
    <xf numFmtId="9" fontId="0" fillId="2" borderId="1" xfId="0" applyNumberFormat="1" applyFill="1" applyBorder="1"/>
    <xf numFmtId="0" fontId="0" fillId="5" borderId="1" xfId="0" applyFill="1" applyBorder="1"/>
    <xf numFmtId="0" fontId="0" fillId="3" borderId="1" xfId="0" applyFill="1" applyBorder="1"/>
    <xf numFmtId="0" fontId="0" fillId="6" borderId="1" xfId="0" applyFill="1" applyBorder="1"/>
    <xf numFmtId="0" fontId="0" fillId="4" borderId="0" xfId="0" applyFill="1" applyAlignment="1">
      <alignment wrapText="1"/>
    </xf>
    <xf numFmtId="0" fontId="0" fillId="0" borderId="0" xfId="0" applyAlignment="1">
      <alignment wrapText="1"/>
    </xf>
    <xf numFmtId="0" fontId="1" fillId="2" borderId="1" xfId="0" applyFont="1" applyFill="1" applyBorder="1" applyAlignment="1">
      <alignment wrapText="1"/>
    </xf>
    <xf numFmtId="0" fontId="0" fillId="0" borderId="1" xfId="0" applyBorder="1" applyAlignment="1">
      <alignment wrapText="1"/>
    </xf>
    <xf numFmtId="0" fontId="1" fillId="0" borderId="0" xfId="0" applyFont="1" applyAlignment="1">
      <alignment wrapText="1"/>
    </xf>
    <xf numFmtId="0" fontId="1" fillId="2" borderId="1" xfId="0" applyFont="1" applyFill="1" applyBorder="1" applyAlignment="1">
      <alignment vertical="top" wrapText="1"/>
    </xf>
    <xf numFmtId="0" fontId="1" fillId="2" borderId="0" xfId="0" applyFont="1" applyFill="1" applyAlignment="1">
      <alignment wrapText="1"/>
    </xf>
    <xf numFmtId="0" fontId="0" fillId="7" borderId="2" xfId="0" applyFill="1" applyBorder="1" applyAlignment="1">
      <alignment wrapText="1"/>
    </xf>
    <xf numFmtId="0" fontId="0" fillId="6" borderId="2" xfId="0" applyFill="1" applyBorder="1" applyAlignment="1">
      <alignment wrapText="1"/>
    </xf>
    <xf numFmtId="0" fontId="0" fillId="7" borderId="1" xfId="0" applyFill="1" applyBorder="1"/>
    <xf numFmtId="0" fontId="0" fillId="4" borderId="1" xfId="0" applyFill="1" applyBorder="1" applyAlignment="1">
      <alignment wrapText="1"/>
    </xf>
    <xf numFmtId="0" fontId="1" fillId="0" borderId="1" xfId="0" applyFont="1" applyBorder="1" applyAlignment="1">
      <alignment wrapText="1"/>
    </xf>
    <xf numFmtId="0" fontId="2" fillId="0" borderId="0" xfId="0" applyFont="1" applyAlignment="1">
      <alignment horizontal="center"/>
    </xf>
    <xf numFmtId="0" fontId="0" fillId="0" borderId="0" xfId="0" applyAlignment="1">
      <alignment horizontal="center" wrapText="1"/>
    </xf>
    <xf numFmtId="0" fontId="1" fillId="0" borderId="0" xfId="0" applyFont="1" applyAlignment="1">
      <alignment horizontal="right"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1" fillId="0" borderId="0" xfId="0" applyFont="1" applyAlignment="1">
      <alignment horizontal="right"/>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0</xdr:row>
      <xdr:rowOff>9525</xdr:rowOff>
    </xdr:from>
    <xdr:to>
      <xdr:col>6</xdr:col>
      <xdr:colOff>714375</xdr:colOff>
      <xdr:row>3</xdr:row>
      <xdr:rowOff>150700</xdr:rowOff>
    </xdr:to>
    <xdr:pic>
      <xdr:nvPicPr>
        <xdr:cNvPr id="2" name="Picture 1" descr="Chawadi logo jpeg (1000).jpg">
          <a:extLst>
            <a:ext uri="{FF2B5EF4-FFF2-40B4-BE49-F238E27FC236}">
              <a16:creationId xmlns:a16="http://schemas.microsoft.com/office/drawing/2014/main" id="{627BF66D-79A7-4450-A078-F1A8E87302C3}"/>
            </a:ext>
          </a:extLst>
        </xdr:cNvPr>
        <xdr:cNvPicPr>
          <a:picLocks noChangeAspect="1"/>
        </xdr:cNvPicPr>
      </xdr:nvPicPr>
      <xdr:blipFill>
        <a:blip xmlns:r="http://schemas.openxmlformats.org/officeDocument/2006/relationships" r:embed="rId1" cstate="print"/>
        <a:srcRect l="4651" t="5273" r="5426"/>
        <a:stretch>
          <a:fillRect/>
        </a:stretch>
      </xdr:blipFill>
      <xdr:spPr>
        <a:xfrm>
          <a:off x="5905500" y="9525"/>
          <a:ext cx="1104900" cy="855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59"/>
  <sheetViews>
    <sheetView tabSelected="1" workbookViewId="0">
      <selection activeCell="J13" sqref="J13"/>
    </sheetView>
  </sheetViews>
  <sheetFormatPr defaultRowHeight="15" x14ac:dyDescent="0.25"/>
  <cols>
    <col min="1" max="1" width="23" customWidth="1"/>
    <col min="2" max="2" width="13.85546875" customWidth="1"/>
    <col min="3" max="3" width="18.5703125" customWidth="1"/>
    <col min="4" max="4" width="11.7109375" customWidth="1"/>
    <col min="5" max="5" width="17" customWidth="1"/>
    <col min="6" max="6" width="10.28515625" customWidth="1"/>
    <col min="7" max="7" width="11.5703125" customWidth="1"/>
  </cols>
  <sheetData>
    <row r="2" spans="1:7" ht="26.25" x14ac:dyDescent="0.4">
      <c r="A2" s="31" t="s">
        <v>49</v>
      </c>
      <c r="B2" s="31"/>
      <c r="C2" s="31"/>
      <c r="D2" s="31"/>
      <c r="E2" s="31"/>
      <c r="F2" s="31"/>
      <c r="G2" s="31"/>
    </row>
    <row r="4" spans="1:7" x14ac:dyDescent="0.25">
      <c r="A4" s="12" t="s">
        <v>25</v>
      </c>
      <c r="B4" s="13"/>
      <c r="C4" s="13"/>
      <c r="D4" s="13"/>
      <c r="E4" s="13"/>
      <c r="F4" s="13"/>
      <c r="G4" s="13"/>
    </row>
    <row r="5" spans="1:7" x14ac:dyDescent="0.25">
      <c r="A5" s="13"/>
      <c r="B5" s="13"/>
      <c r="C5" s="13"/>
      <c r="D5" s="13"/>
      <c r="E5" s="13"/>
      <c r="F5" s="13"/>
      <c r="G5" s="13"/>
    </row>
    <row r="6" spans="1:7" x14ac:dyDescent="0.25">
      <c r="A6" s="13"/>
      <c r="B6" s="13"/>
      <c r="C6" s="13"/>
      <c r="D6" s="13"/>
      <c r="E6" s="13"/>
      <c r="F6" s="13"/>
      <c r="G6" s="13"/>
    </row>
    <row r="7" spans="1:7" ht="30" x14ac:dyDescent="0.25">
      <c r="A7" s="14"/>
      <c r="B7" s="14" t="s">
        <v>26</v>
      </c>
      <c r="C7" s="14" t="s">
        <v>27</v>
      </c>
      <c r="D7" s="14" t="s">
        <v>20</v>
      </c>
      <c r="E7" s="14" t="s">
        <v>28</v>
      </c>
      <c r="F7" s="14" t="s">
        <v>29</v>
      </c>
      <c r="G7" s="14" t="s">
        <v>20</v>
      </c>
    </row>
    <row r="8" spans="1:7" x14ac:dyDescent="0.25">
      <c r="A8" s="14" t="s">
        <v>30</v>
      </c>
      <c r="B8" s="15">
        <v>1000</v>
      </c>
      <c r="C8" s="15">
        <v>76</v>
      </c>
      <c r="D8" s="15">
        <f>C8*B8</f>
        <v>76000</v>
      </c>
      <c r="E8" s="15">
        <f>D8/36</f>
        <v>2111.1111111111113</v>
      </c>
      <c r="F8" s="15">
        <f>230000/6000</f>
        <v>38.333333333333336</v>
      </c>
      <c r="G8" s="15">
        <f>E8*F8</f>
        <v>80925.925925925942</v>
      </c>
    </row>
    <row r="9" spans="1:7" x14ac:dyDescent="0.25">
      <c r="A9" s="13"/>
      <c r="B9" s="13"/>
      <c r="C9" s="13"/>
      <c r="D9" s="13"/>
      <c r="E9" s="13"/>
      <c r="F9" s="13"/>
      <c r="G9" s="16">
        <f>G8</f>
        <v>80925.925925925942</v>
      </c>
    </row>
    <row r="10" spans="1:7" ht="30" x14ac:dyDescent="0.25">
      <c r="A10" s="17"/>
      <c r="B10" s="17" t="s">
        <v>31</v>
      </c>
      <c r="C10" s="17" t="s">
        <v>32</v>
      </c>
      <c r="D10" s="17" t="s">
        <v>33</v>
      </c>
      <c r="E10" s="17" t="s">
        <v>34</v>
      </c>
      <c r="F10" s="17"/>
      <c r="G10" s="17"/>
    </row>
    <row r="11" spans="1:7" x14ac:dyDescent="0.25">
      <c r="A11" s="14" t="s">
        <v>35</v>
      </c>
      <c r="B11" s="15">
        <v>500</v>
      </c>
      <c r="C11" s="15">
        <f>B11*1000</f>
        <v>500000</v>
      </c>
      <c r="D11" s="15">
        <v>500</v>
      </c>
      <c r="E11" s="15" t="s">
        <v>36</v>
      </c>
      <c r="F11" s="15">
        <f>50000/10000</f>
        <v>5</v>
      </c>
      <c r="G11" s="15">
        <f>D11*5</f>
        <v>2500</v>
      </c>
    </row>
    <row r="12" spans="1:7" x14ac:dyDescent="0.25">
      <c r="A12" s="13"/>
      <c r="B12" s="13"/>
      <c r="C12" s="13"/>
      <c r="D12" s="13"/>
      <c r="E12" s="13"/>
      <c r="F12" s="13"/>
      <c r="G12" s="13"/>
    </row>
    <row r="13" spans="1:7" x14ac:dyDescent="0.25">
      <c r="A13" s="13"/>
      <c r="B13" s="13"/>
      <c r="C13" s="13"/>
      <c r="D13" s="13"/>
      <c r="E13" s="13"/>
      <c r="F13" s="13"/>
      <c r="G13" s="13">
        <f>G9+G11</f>
        <v>83425.925925925942</v>
      </c>
    </row>
    <row r="14" spans="1:7" x14ac:dyDescent="0.25">
      <c r="A14" s="14"/>
      <c r="B14" s="14" t="s">
        <v>37</v>
      </c>
      <c r="C14" s="14" t="s">
        <v>38</v>
      </c>
      <c r="D14" s="14"/>
      <c r="E14" s="14"/>
      <c r="F14" s="14"/>
      <c r="G14" s="14"/>
    </row>
    <row r="15" spans="1:7" x14ac:dyDescent="0.25">
      <c r="A15" s="14" t="s">
        <v>39</v>
      </c>
      <c r="B15" s="15">
        <f>8*16</f>
        <v>128</v>
      </c>
      <c r="C15" s="15">
        <v>6.5</v>
      </c>
      <c r="D15" s="15"/>
      <c r="E15" s="15"/>
      <c r="F15" s="15"/>
      <c r="G15" s="15">
        <f>B15*C15</f>
        <v>832</v>
      </c>
    </row>
    <row r="16" spans="1:7" x14ac:dyDescent="0.25">
      <c r="A16" s="18"/>
      <c r="B16" s="13"/>
      <c r="C16" s="13"/>
      <c r="D16" s="13"/>
      <c r="E16" s="13"/>
      <c r="F16" s="13"/>
      <c r="G16" s="13"/>
    </row>
    <row r="18" spans="1:7" x14ac:dyDescent="0.25">
      <c r="A18" s="2"/>
      <c r="B18" s="3" t="s">
        <v>0</v>
      </c>
      <c r="C18" s="3" t="s">
        <v>1</v>
      </c>
      <c r="D18" s="3"/>
      <c r="E18" s="3"/>
      <c r="F18" s="3"/>
      <c r="G18" s="3"/>
    </row>
    <row r="19" spans="1:7" x14ac:dyDescent="0.25">
      <c r="A19" s="2" t="s">
        <v>2</v>
      </c>
      <c r="B19" s="4">
        <v>5</v>
      </c>
      <c r="C19" s="4">
        <v>300</v>
      </c>
      <c r="D19" s="4"/>
      <c r="E19" s="4"/>
      <c r="F19" s="4"/>
      <c r="G19" s="4">
        <v>1500</v>
      </c>
    </row>
    <row r="21" spans="1:7" ht="30" x14ac:dyDescent="0.25">
      <c r="A21" s="2"/>
      <c r="B21" s="5" t="s">
        <v>3</v>
      </c>
      <c r="C21" s="5" t="s">
        <v>4</v>
      </c>
      <c r="D21" s="2"/>
      <c r="E21" s="2" t="s">
        <v>5</v>
      </c>
      <c r="F21" s="2"/>
      <c r="G21" s="2"/>
    </row>
    <row r="22" spans="1:7" x14ac:dyDescent="0.25">
      <c r="A22" s="2" t="s">
        <v>6</v>
      </c>
      <c r="B22" s="4">
        <v>100</v>
      </c>
      <c r="C22" s="4">
        <v>54</v>
      </c>
      <c r="D22" s="4">
        <v>0.05</v>
      </c>
      <c r="E22" s="4">
        <v>200</v>
      </c>
      <c r="F22" s="4"/>
      <c r="G22" s="4">
        <f>E22*C22</f>
        <v>10800</v>
      </c>
    </row>
    <row r="24" spans="1:7" x14ac:dyDescent="0.25">
      <c r="A24" s="2" t="s">
        <v>7</v>
      </c>
      <c r="B24" s="2"/>
      <c r="C24" s="2"/>
      <c r="D24" s="2"/>
      <c r="E24" s="2"/>
      <c r="F24" s="2"/>
      <c r="G24" s="2">
        <v>200</v>
      </c>
    </row>
    <row r="26" spans="1:7" x14ac:dyDescent="0.25">
      <c r="A26" s="2"/>
      <c r="B26" s="2"/>
      <c r="C26" s="2"/>
      <c r="D26" s="2" t="s">
        <v>8</v>
      </c>
      <c r="E26" s="2"/>
      <c r="F26" s="2" t="s">
        <v>9</v>
      </c>
      <c r="G26" s="2"/>
    </row>
    <row r="27" spans="1:7" x14ac:dyDescent="0.25">
      <c r="A27" s="2" t="s">
        <v>10</v>
      </c>
      <c r="B27" s="4">
        <f>B33/5</f>
        <v>330000</v>
      </c>
      <c r="C27" s="4" t="s">
        <v>11</v>
      </c>
      <c r="D27" s="4">
        <f>B27/12</f>
        <v>27500</v>
      </c>
      <c r="E27" s="4">
        <f>D27/25</f>
        <v>1100</v>
      </c>
      <c r="F27" s="4">
        <f>(B27*12%)/300</f>
        <v>132</v>
      </c>
      <c r="G27" s="4">
        <f>E27+F27</f>
        <v>1232</v>
      </c>
    </row>
    <row r="28" spans="1:7" x14ac:dyDescent="0.25">
      <c r="A28" s="6" t="s">
        <v>12</v>
      </c>
      <c r="B28" s="4"/>
      <c r="E28" s="2" t="s">
        <v>13</v>
      </c>
      <c r="F28" s="8">
        <v>0.01</v>
      </c>
      <c r="G28" s="2">
        <f>G9*1%</f>
        <v>809.25925925925947</v>
      </c>
    </row>
    <row r="29" spans="1:7" x14ac:dyDescent="0.25">
      <c r="A29" s="4" t="s">
        <v>14</v>
      </c>
      <c r="B29" s="15">
        <v>450000</v>
      </c>
      <c r="E29" s="4"/>
      <c r="F29" s="4"/>
      <c r="G29" s="4"/>
    </row>
    <row r="30" spans="1:7" x14ac:dyDescent="0.25">
      <c r="A30" s="4" t="s">
        <v>15</v>
      </c>
      <c r="B30" s="15">
        <v>750000</v>
      </c>
      <c r="C30" s="2" t="s">
        <v>16</v>
      </c>
      <c r="D30" s="2"/>
      <c r="E30" s="6" t="s">
        <v>17</v>
      </c>
      <c r="F30" s="6"/>
      <c r="G30" s="6">
        <f>G13+G15+G19+G22+G24+G27+G28</f>
        <v>98799.185185185197</v>
      </c>
    </row>
    <row r="31" spans="1:7" x14ac:dyDescent="0.25">
      <c r="A31" s="4" t="s">
        <v>18</v>
      </c>
      <c r="B31" s="15">
        <v>1000000</v>
      </c>
      <c r="E31" s="9" t="s">
        <v>19</v>
      </c>
      <c r="F31" s="9"/>
      <c r="G31" s="9">
        <f>I31</f>
        <v>0</v>
      </c>
    </row>
    <row r="32" spans="1:7" x14ac:dyDescent="0.25">
      <c r="A32" s="7" t="s">
        <v>20</v>
      </c>
      <c r="B32" s="23">
        <f>SUM(B29:B31)</f>
        <v>2200000</v>
      </c>
      <c r="E32" s="10" t="s">
        <v>21</v>
      </c>
      <c r="F32" s="10"/>
      <c r="G32" s="10">
        <f>54</f>
        <v>54</v>
      </c>
    </row>
    <row r="33" spans="1:7" x14ac:dyDescent="0.25">
      <c r="A33" s="4" t="s">
        <v>22</v>
      </c>
      <c r="B33" s="15">
        <f>B32*75%</f>
        <v>1650000</v>
      </c>
      <c r="C33" s="1"/>
      <c r="D33" s="1"/>
      <c r="E33" s="11" t="s">
        <v>23</v>
      </c>
      <c r="F33" s="11"/>
      <c r="G33" s="11">
        <v>57</v>
      </c>
    </row>
    <row r="34" spans="1:7" x14ac:dyDescent="0.25">
      <c r="E34" s="4"/>
      <c r="F34" s="4"/>
      <c r="G34" s="4"/>
    </row>
    <row r="35" spans="1:7" x14ac:dyDescent="0.25">
      <c r="E35" s="6" t="s">
        <v>24</v>
      </c>
      <c r="F35" s="6"/>
      <c r="G35" s="6">
        <f>G32-G31</f>
        <v>54</v>
      </c>
    </row>
    <row r="37" spans="1:7" x14ac:dyDescent="0.25">
      <c r="A37" s="19" t="s">
        <v>41</v>
      </c>
      <c r="B37" s="21"/>
    </row>
    <row r="38" spans="1:7" x14ac:dyDescent="0.25">
      <c r="A38" s="22" t="s">
        <v>42</v>
      </c>
      <c r="B38" s="6">
        <f>230000</f>
        <v>230000</v>
      </c>
    </row>
    <row r="39" spans="1:7" x14ac:dyDescent="0.25">
      <c r="A39" s="22" t="s">
        <v>43</v>
      </c>
      <c r="B39" s="6">
        <v>13</v>
      </c>
    </row>
    <row r="40" spans="1:7" ht="30" x14ac:dyDescent="0.25">
      <c r="A40" s="20" t="s">
        <v>44</v>
      </c>
      <c r="B40" s="11">
        <f>B38*B39</f>
        <v>2990000</v>
      </c>
    </row>
    <row r="42" spans="1:7" x14ac:dyDescent="0.25">
      <c r="A42" s="1" t="s">
        <v>41</v>
      </c>
      <c r="B42" s="25" t="s">
        <v>40</v>
      </c>
      <c r="C42" s="25"/>
      <c r="D42" s="25"/>
      <c r="E42" s="25"/>
      <c r="F42" s="25"/>
    </row>
    <row r="43" spans="1:7" x14ac:dyDescent="0.25">
      <c r="B43" s="25"/>
      <c r="C43" s="25"/>
      <c r="D43" s="25"/>
      <c r="E43" s="25"/>
      <c r="F43" s="25"/>
    </row>
    <row r="44" spans="1:7" x14ac:dyDescent="0.25">
      <c r="B44" s="25"/>
      <c r="C44" s="25"/>
      <c r="D44" s="25"/>
      <c r="E44" s="25"/>
      <c r="F44" s="25"/>
    </row>
    <row r="45" spans="1:7" x14ac:dyDescent="0.25">
      <c r="B45" s="25"/>
      <c r="C45" s="25"/>
      <c r="D45" s="25"/>
      <c r="E45" s="25"/>
      <c r="F45" s="25"/>
    </row>
    <row r="48" spans="1:7" x14ac:dyDescent="0.25">
      <c r="A48" s="26" t="s">
        <v>45</v>
      </c>
      <c r="B48" s="27" t="s">
        <v>46</v>
      </c>
      <c r="C48" s="27"/>
      <c r="D48" s="27"/>
      <c r="E48" s="27"/>
      <c r="F48" s="27"/>
    </row>
    <row r="49" spans="1:7" x14ac:dyDescent="0.25">
      <c r="A49" s="28"/>
      <c r="B49" s="27"/>
      <c r="C49" s="27"/>
      <c r="D49" s="27"/>
      <c r="E49" s="27"/>
      <c r="F49" s="27"/>
    </row>
    <row r="50" spans="1:7" x14ac:dyDescent="0.25">
      <c r="A50" s="28"/>
      <c r="B50" s="27"/>
      <c r="C50" s="27"/>
      <c r="D50" s="27"/>
      <c r="E50" s="27"/>
      <c r="F50" s="27"/>
    </row>
    <row r="51" spans="1:7" x14ac:dyDescent="0.25">
      <c r="A51" s="28"/>
      <c r="B51" s="27"/>
      <c r="C51" s="27"/>
      <c r="D51" s="27"/>
      <c r="E51" s="27"/>
      <c r="F51" s="27"/>
    </row>
    <row r="52" spans="1:7" x14ac:dyDescent="0.25">
      <c r="A52" s="13"/>
      <c r="B52" s="29"/>
      <c r="C52" s="29"/>
      <c r="D52" s="29"/>
      <c r="E52" s="29"/>
      <c r="F52" s="29"/>
    </row>
    <row r="53" spans="1:7" x14ac:dyDescent="0.25">
      <c r="A53" s="30" t="s">
        <v>47</v>
      </c>
      <c r="B53" s="27" t="s">
        <v>48</v>
      </c>
      <c r="C53" s="27"/>
      <c r="D53" s="27"/>
      <c r="E53" s="27"/>
      <c r="F53" s="27"/>
    </row>
    <row r="54" spans="1:7" x14ac:dyDescent="0.25">
      <c r="B54" s="27"/>
      <c r="C54" s="27"/>
      <c r="D54" s="27"/>
      <c r="E54" s="27"/>
      <c r="F54" s="27"/>
    </row>
    <row r="55" spans="1:7" x14ac:dyDescent="0.25">
      <c r="B55" s="27"/>
      <c r="C55" s="27"/>
      <c r="D55" s="27"/>
      <c r="E55" s="27"/>
      <c r="F55" s="27"/>
    </row>
    <row r="56" spans="1:7" x14ac:dyDescent="0.25">
      <c r="B56" s="27"/>
      <c r="C56" s="27"/>
      <c r="D56" s="27"/>
      <c r="E56" s="27"/>
      <c r="F56" s="27"/>
    </row>
    <row r="58" spans="1:7" ht="28.5" x14ac:dyDescent="0.8">
      <c r="A58" s="24"/>
      <c r="B58" s="24"/>
      <c r="C58" s="24"/>
      <c r="D58" s="24"/>
      <c r="E58" s="24"/>
      <c r="F58" s="24"/>
      <c r="G58" s="24"/>
    </row>
    <row r="59" spans="1:7" ht="28.5" x14ac:dyDescent="0.8">
      <c r="A59" s="24"/>
      <c r="B59" s="24"/>
      <c r="C59" s="24"/>
      <c r="D59" s="24"/>
      <c r="E59" s="24"/>
    </row>
  </sheetData>
  <mergeCells count="6">
    <mergeCell ref="A2:G2"/>
    <mergeCell ref="A58:G58"/>
    <mergeCell ref="A59:E59"/>
    <mergeCell ref="B42:F45"/>
    <mergeCell ref="B48:F51"/>
    <mergeCell ref="B53:F56"/>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n0ak95</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n0ak95</dc:creator>
  <cp:lastModifiedBy>chawadispprt</cp:lastModifiedBy>
  <dcterms:created xsi:type="dcterms:W3CDTF">2020-04-21T06:04:44Z</dcterms:created>
  <dcterms:modified xsi:type="dcterms:W3CDTF">2025-03-24T07:17:32Z</dcterms:modified>
</cp:coreProperties>
</file>