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A318070A-FC94-4D97-9D85-4C7FB026ED2B}"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B26" i="1" l="1"/>
  <c r="B30" i="1"/>
  <c r="B19" i="1"/>
  <c r="C30" i="1" l="1"/>
  <c r="B36" i="1"/>
  <c r="B34" i="1"/>
  <c r="D36" i="1" l="1"/>
  <c r="D30" i="1" l="1"/>
  <c r="D35" i="1"/>
  <c r="D42" i="1"/>
  <c r="D26" i="1"/>
  <c r="B61" i="1"/>
  <c r="B51" i="1" s="1"/>
  <c r="D25" i="1"/>
  <c r="D19" i="1"/>
  <c r="D18" i="1"/>
  <c r="D43" i="1" l="1"/>
  <c r="B52" i="1"/>
  <c r="D34" i="1"/>
  <c r="D37" i="1" s="1"/>
  <c r="D21" i="1"/>
  <c r="B54" i="1" l="1"/>
  <c r="B53" i="1"/>
  <c r="B28" i="1" s="1"/>
  <c r="B29" i="1" s="1"/>
  <c r="C53" i="1" l="1"/>
  <c r="D28" i="1"/>
  <c r="D29" i="1"/>
  <c r="D31" i="1" l="1"/>
  <c r="D39" i="1" l="1"/>
  <c r="D45" i="1" l="1"/>
  <c r="D46" i="1" s="1"/>
</calcChain>
</file>

<file path=xl/sharedStrings.xml><?xml version="1.0" encoding="utf-8"?>
<sst xmlns="http://schemas.openxmlformats.org/spreadsheetml/2006/main" count="70" uniqueCount="54">
  <si>
    <t>Particulars</t>
  </si>
  <si>
    <t>Rate</t>
  </si>
  <si>
    <t>Amount</t>
  </si>
  <si>
    <t>Raw Material</t>
  </si>
  <si>
    <t>Transport</t>
  </si>
  <si>
    <t>A</t>
  </si>
  <si>
    <t>Total</t>
  </si>
  <si>
    <t>Production Charges</t>
  </si>
  <si>
    <t>Labour</t>
  </si>
  <si>
    <t>Light</t>
  </si>
  <si>
    <t>Admin</t>
  </si>
  <si>
    <t>Bank Loan</t>
  </si>
  <si>
    <t>B</t>
  </si>
  <si>
    <t>Other Cost</t>
  </si>
  <si>
    <t>Packaging Cost</t>
  </si>
  <si>
    <t>Local Transport</t>
  </si>
  <si>
    <t>Grand Total</t>
  </si>
  <si>
    <t>( A+B+C)</t>
  </si>
  <si>
    <t>profit Side OF Business</t>
  </si>
  <si>
    <t>Loan Calculation</t>
  </si>
  <si>
    <t>Shed</t>
  </si>
  <si>
    <t>Machinery</t>
  </si>
  <si>
    <t>Other</t>
  </si>
  <si>
    <t>Raw Material Required</t>
  </si>
  <si>
    <t xml:space="preserve">Final Profit (profit- expenditure)    </t>
  </si>
  <si>
    <t>Total Working Capital Cost (for 10 days) A*B*C</t>
  </si>
  <si>
    <t>2. Days</t>
  </si>
  <si>
    <t xml:space="preserve">3. Price </t>
  </si>
  <si>
    <t xml:space="preserve">Production                   </t>
  </si>
  <si>
    <t>Interest on Bank loan</t>
  </si>
  <si>
    <t>1500 Days (300 day per year)</t>
  </si>
  <si>
    <t>Profit Per Kg</t>
  </si>
  <si>
    <t xml:space="preserve">1. Raw Material Required </t>
  </si>
  <si>
    <t xml:space="preserve">टिप: </t>
  </si>
  <si>
    <t>Note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</si>
  <si>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</si>
  <si>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The Economic Sheet is only given to estimate the profit and cost of the industry and you can calculate it yourself. Market rate of raw material and finished products are changes time to time, So you have to do the calculations yourself and then do the economics ....</t>
  </si>
  <si>
    <t xml:space="preserve">Input </t>
  </si>
  <si>
    <t>Working Hours</t>
  </si>
  <si>
    <t>Per Hour Capacity</t>
  </si>
  <si>
    <t>Bank Loan (95%)</t>
  </si>
  <si>
    <t>Own contribution (5%)</t>
  </si>
  <si>
    <t>Quentity (kg)</t>
  </si>
  <si>
    <t>Marketing Cost</t>
  </si>
  <si>
    <t>: 8</t>
  </si>
  <si>
    <t>Atta Mill</t>
  </si>
  <si>
    <t>1000 Kg (output)</t>
  </si>
  <si>
    <t>Recovery :</t>
  </si>
  <si>
    <t>Flour</t>
  </si>
  <si>
    <t>2000 Kg</t>
  </si>
  <si>
    <t xml:space="preserve"> : 250 kg </t>
  </si>
  <si>
    <t>Working Capital (for 5 days)</t>
  </si>
  <si>
    <t>Atta Mill Calculation Sheet</t>
  </si>
  <si>
    <t xml:space="preserve">1% Production Loss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</si>
</sst>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0.5"/>
      <color theme="1"/>
      <name val="Calibri"/>
      <family val="2"/>
      <scheme val="minor"/>
    </font>
    <font>
      <sz val="9"/>
      <color theme="1"/>
      <name val="Times New Roman"/>
      <family val="1"/>
    </font>
    <font>
      <sz val="10.5"/>
      <color theme="1"/>
      <name val="Calibri"/>
      <family val="2"/>
      <scheme val="minor"/>
    </font>
    <font>
      <sz val="10"/>
      <color theme="1"/>
      <name val="Arial"/>
      <family val="2"/>
    </font>
    <font>
      <b/>
      <sz val="16"/>
      <color theme="1"/>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C5D9F0"/>
        <bgColor indexed="64"/>
      </patternFill>
    </fill>
    <fill>
      <patternFill patternType="solid">
        <fgColor rgb="FF92D050"/>
        <bgColor indexed="64"/>
      </patternFill>
    </fill>
    <fill>
      <patternFill patternType="solid">
        <fgColor rgb="FFF9BE8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2" borderId="0" xfId="0" applyFont="1" applyFill="1" applyAlignment="1">
      <alignment horizontal="left" vertical="top" wrapText="1" indent="5"/>
    </xf>
    <xf numFmtId="0" fontId="2" fillId="2" borderId="0" xfId="0" applyFont="1" applyFill="1" applyAlignment="1">
      <alignment horizontal="left" vertical="top" wrapText="1" indent="2"/>
    </xf>
    <xf numFmtId="0" fontId="2" fillId="2" borderId="0" xfId="0" applyFont="1" applyFill="1" applyAlignment="1">
      <alignment horizontal="left" vertical="top" wrapText="1" indent="3"/>
    </xf>
    <xf numFmtId="0" fontId="2" fillId="3" borderId="0" xfId="0" applyFont="1" applyFill="1" applyAlignment="1">
      <alignment vertical="top" wrapText="1"/>
    </xf>
    <xf numFmtId="0" fontId="4" fillId="0" borderId="0" xfId="0" applyFont="1" applyAlignment="1">
      <alignment horizontal="right" vertical="top" wrapText="1"/>
    </xf>
    <xf numFmtId="0" fontId="3" fillId="0" borderId="0" xfId="0" applyFont="1" applyAlignment="1">
      <alignment vertical="top" wrapText="1"/>
    </xf>
    <xf numFmtId="0" fontId="3" fillId="3" borderId="0" xfId="0" applyFont="1" applyFill="1" applyAlignment="1">
      <alignment vertical="top" wrapText="1"/>
    </xf>
    <xf numFmtId="0" fontId="3" fillId="4" borderId="0" xfId="0" applyFont="1" applyFill="1" applyAlignment="1">
      <alignment vertical="top" wrapText="1"/>
    </xf>
    <xf numFmtId="0" fontId="4" fillId="4" borderId="0" xfId="0" applyFont="1" applyFill="1" applyAlignment="1">
      <alignment vertical="top" wrapText="1"/>
    </xf>
    <xf numFmtId="0" fontId="2" fillId="4" borderId="0" xfId="0" applyFont="1" applyFill="1" applyAlignment="1">
      <alignment vertical="top" wrapText="1"/>
    </xf>
    <xf numFmtId="0" fontId="2" fillId="4" borderId="0" xfId="0" applyFont="1" applyFill="1" applyAlignment="1">
      <alignment horizontal="right" vertical="top" wrapText="1"/>
    </xf>
    <xf numFmtId="0" fontId="2" fillId="2" borderId="0" xfId="0" applyFont="1" applyFill="1" applyAlignment="1">
      <alignment vertical="top" wrapText="1"/>
    </xf>
    <xf numFmtId="0" fontId="2" fillId="0" borderId="0" xfId="0" applyFont="1" applyAlignment="1">
      <alignment horizontal="left" vertical="top" wrapText="1" indent="1"/>
    </xf>
    <xf numFmtId="0" fontId="1" fillId="0" borderId="0" xfId="0" applyFont="1" applyAlignment="1">
      <alignment horizontal="center"/>
    </xf>
    <xf numFmtId="0" fontId="1" fillId="0" borderId="0" xfId="0" applyFont="1"/>
    <xf numFmtId="0" fontId="0" fillId="6" borderId="0" xfId="0" applyFill="1"/>
    <xf numFmtId="0" fontId="5" fillId="0" borderId="0" xfId="0" applyFont="1" applyAlignment="1">
      <alignment vertical="top" wrapText="1"/>
    </xf>
    <xf numFmtId="0" fontId="0" fillId="0" borderId="0" xfId="0" applyAlignment="1">
      <alignment wrapText="1"/>
    </xf>
    <xf numFmtId="0" fontId="2" fillId="5" borderId="10" xfId="0" applyFont="1" applyFill="1" applyBorder="1" applyAlignment="1">
      <alignment horizontal="center" vertical="top" wrapText="1"/>
    </xf>
    <xf numFmtId="0" fontId="4" fillId="5" borderId="1" xfId="0" applyFont="1" applyFill="1" applyBorder="1" applyAlignment="1">
      <alignment horizontal="center" vertical="top" wrapText="1"/>
    </xf>
    <xf numFmtId="0" fontId="0" fillId="7" borderId="10"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 fillId="4" borderId="3" xfId="0" applyFont="1" applyFill="1" applyBorder="1" applyAlignment="1">
      <alignment horizontal="center" vertical="top" wrapText="1"/>
    </xf>
    <xf numFmtId="0" fontId="3" fillId="4" borderId="5" xfId="0" applyFont="1" applyFill="1" applyBorder="1" applyAlignment="1">
      <alignment vertical="top" wrapText="1"/>
    </xf>
    <xf numFmtId="0" fontId="4" fillId="8" borderId="9" xfId="0" applyFont="1" applyFill="1" applyBorder="1" applyAlignment="1">
      <alignment horizontal="center" vertical="top" wrapText="1"/>
    </xf>
    <xf numFmtId="0" fontId="4" fillId="8" borderId="10" xfId="0" applyFont="1" applyFill="1" applyBorder="1" applyAlignment="1">
      <alignment horizontal="center" vertical="top" wrapText="1"/>
    </xf>
    <xf numFmtId="0" fontId="3" fillId="8" borderId="10" xfId="0" applyFont="1" applyFill="1" applyBorder="1" applyAlignment="1">
      <alignment vertical="top" wrapText="1"/>
    </xf>
    <xf numFmtId="0" fontId="4" fillId="9" borderId="8" xfId="0" applyFont="1" applyFill="1" applyBorder="1" applyAlignment="1">
      <alignment horizontal="center" vertical="top" wrapText="1"/>
    </xf>
    <xf numFmtId="0" fontId="3" fillId="9" borderId="6" xfId="0" applyFont="1" applyFill="1" applyBorder="1" applyAlignment="1">
      <alignment vertical="top" wrapText="1"/>
    </xf>
    <xf numFmtId="0" fontId="4" fillId="9" borderId="9" xfId="0" applyFont="1" applyFill="1" applyBorder="1" applyAlignment="1">
      <alignment horizontal="center" vertical="top" wrapText="1"/>
    </xf>
    <xf numFmtId="0" fontId="3" fillId="9" borderId="2" xfId="0" applyFont="1" applyFill="1" applyBorder="1" applyAlignment="1">
      <alignment vertical="top" wrapText="1"/>
    </xf>
    <xf numFmtId="0" fontId="4" fillId="9" borderId="10" xfId="0" applyFont="1" applyFill="1" applyBorder="1" applyAlignment="1">
      <alignment horizontal="center" vertical="top" wrapText="1"/>
    </xf>
    <xf numFmtId="0" fontId="3" fillId="9" borderId="7" xfId="0" applyFont="1" applyFill="1" applyBorder="1" applyAlignment="1">
      <alignment vertical="top" wrapText="1"/>
    </xf>
    <xf numFmtId="0" fontId="1" fillId="0" borderId="0" xfId="0" applyFont="1"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1" fillId="0" borderId="0" xfId="0" applyFont="1" applyAlignment="1">
      <alignment horizontal="right"/>
    </xf>
    <xf numFmtId="0" fontId="4" fillId="6" borderId="7" xfId="0" applyFont="1" applyFill="1" applyBorder="1" applyAlignment="1">
      <alignment horizontal="left" vertical="top" wrapText="1" indent="4"/>
    </xf>
    <xf numFmtId="0" fontId="4" fillId="6" borderId="10" xfId="0" applyFont="1" applyFill="1" applyBorder="1" applyAlignment="1">
      <alignment horizontal="left" vertical="top" wrapText="1" indent="1"/>
    </xf>
    <xf numFmtId="0" fontId="4" fillId="6" borderId="1" xfId="0" applyFont="1" applyFill="1" applyBorder="1" applyAlignment="1">
      <alignment horizontal="left" vertical="top" wrapText="1" indent="1"/>
    </xf>
    <xf numFmtId="0" fontId="4" fillId="6" borderId="5" xfId="0" applyFont="1" applyFill="1" applyBorder="1" applyAlignment="1">
      <alignment horizontal="left" vertical="top" wrapText="1" indent="4"/>
    </xf>
    <xf numFmtId="9" fontId="0" fillId="0" borderId="0" xfId="0" applyNumberFormat="1"/>
    <xf numFmtId="9" fontId="1" fillId="0" borderId="0" xfId="0" applyNumberFormat="1" applyFont="1" applyAlignment="1">
      <alignment horizontal="left"/>
    </xf>
    <xf numFmtId="0" fontId="1" fillId="0" borderId="0" xfId="0" applyFont="1" applyAlignment="1">
      <alignment horizontal="left"/>
    </xf>
    <xf numFmtId="0" fontId="2" fillId="4" borderId="4" xfId="0" applyFont="1" applyFill="1" applyBorder="1" applyAlignment="1">
      <alignment horizontal="center" vertical="top" wrapText="1"/>
    </xf>
    <xf numFmtId="0" fontId="2" fillId="6" borderId="8" xfId="0" applyFont="1" applyFill="1" applyBorder="1" applyAlignment="1">
      <alignment wrapText="1"/>
    </xf>
    <xf numFmtId="0" fontId="2" fillId="6" borderId="4" xfId="0" applyFont="1" applyFill="1" applyBorder="1" applyAlignment="1">
      <alignment horizontal="center" vertical="top" wrapText="1"/>
    </xf>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horizontal="left" vertical="top" wrapText="1"/>
    </xf>
    <xf numFmtId="0" fontId="6" fillId="0" borderId="0" xfId="0" applyFont="1" applyAlignment="1">
      <alignment horizontal="center"/>
    </xf>
    <xf numFmtId="0" fontId="0" fillId="0" borderId="0" xfId="0"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0</xdr:row>
      <xdr:rowOff>0</xdr:rowOff>
    </xdr:from>
    <xdr:to>
      <xdr:col>3</xdr:col>
      <xdr:colOff>1381125</xdr:colOff>
      <xdr:row>3</xdr:row>
      <xdr:rowOff>207850</xdr:rowOff>
    </xdr:to>
    <xdr:pic>
      <xdr:nvPicPr>
        <xdr:cNvPr id="2" name="Picture 1" descr="Chawadi logo jpeg (1000).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l="4651" t="5273" r="5426"/>
        <a:stretch>
          <a:fillRect/>
        </a:stretch>
      </xdr:blipFill>
      <xdr:spPr>
        <a:xfrm>
          <a:off x="4972050"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73"/>
  <sheetViews>
    <sheetView tabSelected="1" topLeftCell="A44" workbookViewId="0">
      <selection activeCell="F61" sqref="F61"/>
    </sheetView>
  </sheetViews>
  <sheetFormatPr defaultRowHeight="15" x14ac:dyDescent="0.25"/>
  <cols>
    <col min="1" max="1" width="30" customWidth="1"/>
    <col min="2" max="2" width="14.7109375" customWidth="1"/>
    <col min="3" max="3" width="16" customWidth="1"/>
    <col min="4" max="4" width="24.140625" customWidth="1"/>
  </cols>
  <sheetData>
    <row r="3" spans="1:4" ht="21" x14ac:dyDescent="0.35">
      <c r="A3" s="53" t="s">
        <v>45</v>
      </c>
      <c r="B3" s="54"/>
      <c r="C3" s="54"/>
      <c r="D3" s="54"/>
    </row>
    <row r="4" spans="1:4" ht="21" x14ac:dyDescent="0.35">
      <c r="A4" s="53"/>
      <c r="B4" s="55"/>
      <c r="C4" s="55"/>
      <c r="D4" s="55"/>
    </row>
    <row r="6" spans="1:4" x14ac:dyDescent="0.25">
      <c r="A6" s="16" t="s">
        <v>52</v>
      </c>
    </row>
    <row r="8" spans="1:4" x14ac:dyDescent="0.25">
      <c r="A8" s="39" t="s">
        <v>37</v>
      </c>
      <c r="B8" s="45">
        <v>1</v>
      </c>
      <c r="C8" s="39" t="s">
        <v>38</v>
      </c>
      <c r="D8" s="15" t="s">
        <v>44</v>
      </c>
    </row>
    <row r="9" spans="1:4" x14ac:dyDescent="0.25">
      <c r="C9" s="15"/>
      <c r="D9" s="15"/>
    </row>
    <row r="10" spans="1:4" x14ac:dyDescent="0.25">
      <c r="A10" s="39" t="s">
        <v>47</v>
      </c>
      <c r="B10" s="45">
        <v>0.98</v>
      </c>
      <c r="C10" s="39" t="s">
        <v>39</v>
      </c>
      <c r="D10" s="46" t="s">
        <v>50</v>
      </c>
    </row>
    <row r="11" spans="1:4" x14ac:dyDescent="0.25">
      <c r="A11" s="39"/>
      <c r="B11" s="45"/>
      <c r="C11" s="44"/>
    </row>
    <row r="12" spans="1:4" x14ac:dyDescent="0.25">
      <c r="A12" s="14"/>
      <c r="B12" s="14"/>
    </row>
    <row r="13" spans="1:4" x14ac:dyDescent="0.25">
      <c r="A13" s="14" t="s">
        <v>28</v>
      </c>
      <c r="B13" s="46" t="s">
        <v>49</v>
      </c>
    </row>
    <row r="14" spans="1:4" x14ac:dyDescent="0.25">
      <c r="A14" s="14"/>
      <c r="B14" s="14"/>
      <c r="D14" s="15"/>
    </row>
    <row r="15" spans="1:4" x14ac:dyDescent="0.25">
      <c r="A15" s="13" t="s">
        <v>23</v>
      </c>
      <c r="B15" s="50" t="s">
        <v>49</v>
      </c>
    </row>
    <row r="17" spans="1:4" ht="30.75" customHeight="1" x14ac:dyDescent="0.25">
      <c r="A17" s="1" t="s">
        <v>0</v>
      </c>
      <c r="B17" s="2" t="s">
        <v>42</v>
      </c>
      <c r="C17" s="2" t="s">
        <v>1</v>
      </c>
      <c r="D17" s="3" t="s">
        <v>2</v>
      </c>
    </row>
    <row r="18" spans="1:4" x14ac:dyDescent="0.25">
      <c r="A18" s="4" t="s">
        <v>3</v>
      </c>
      <c r="B18" s="5">
        <v>2000</v>
      </c>
      <c r="C18" s="5">
        <v>26</v>
      </c>
      <c r="D18" s="5">
        <f>B18*C18</f>
        <v>52000</v>
      </c>
    </row>
    <row r="19" spans="1:4" x14ac:dyDescent="0.25">
      <c r="A19" s="4" t="s">
        <v>4</v>
      </c>
      <c r="B19" s="6">
        <f>B18</f>
        <v>2000</v>
      </c>
      <c r="C19" s="5">
        <v>0.5</v>
      </c>
      <c r="D19" s="5">
        <f>B19*C19</f>
        <v>1000</v>
      </c>
    </row>
    <row r="20" spans="1:4" x14ac:dyDescent="0.25">
      <c r="A20" s="7"/>
      <c r="B20" s="6"/>
      <c r="C20" s="6"/>
      <c r="D20" s="6"/>
    </row>
    <row r="21" spans="1:4" x14ac:dyDescent="0.25">
      <c r="A21" s="8"/>
      <c r="B21" s="9" t="s">
        <v>5</v>
      </c>
      <c r="C21" s="10" t="s">
        <v>6</v>
      </c>
      <c r="D21" s="11">
        <f>D18+D19</f>
        <v>53000</v>
      </c>
    </row>
    <row r="22" spans="1:4" x14ac:dyDescent="0.25">
      <c r="A22" s="51"/>
      <c r="B22" s="51"/>
      <c r="C22" s="51"/>
      <c r="D22" s="51"/>
    </row>
    <row r="23" spans="1:4" x14ac:dyDescent="0.25">
      <c r="A23" s="12" t="s">
        <v>7</v>
      </c>
      <c r="B23" s="2" t="s">
        <v>42</v>
      </c>
      <c r="C23" s="2" t="s">
        <v>1</v>
      </c>
      <c r="D23" s="3" t="s">
        <v>2</v>
      </c>
    </row>
    <row r="24" spans="1:4" x14ac:dyDescent="0.25">
      <c r="A24" s="7"/>
      <c r="B24" s="6"/>
      <c r="C24" s="6"/>
      <c r="D24" s="6"/>
    </row>
    <row r="25" spans="1:4" x14ac:dyDescent="0.25">
      <c r="A25" s="4" t="s">
        <v>8</v>
      </c>
      <c r="B25" s="5">
        <v>3</v>
      </c>
      <c r="C25" s="5">
        <v>300</v>
      </c>
      <c r="D25" s="5">
        <f>B25*C25</f>
        <v>900</v>
      </c>
    </row>
    <row r="26" spans="1:4" x14ac:dyDescent="0.25">
      <c r="A26" s="4" t="s">
        <v>9</v>
      </c>
      <c r="B26" s="5">
        <f>18*8</f>
        <v>144</v>
      </c>
      <c r="C26" s="5">
        <v>6.5</v>
      </c>
      <c r="D26" s="5">
        <f>B26*C26</f>
        <v>936</v>
      </c>
    </row>
    <row r="27" spans="1:4" x14ac:dyDescent="0.25">
      <c r="A27" s="4" t="s">
        <v>10</v>
      </c>
      <c r="B27" s="6"/>
      <c r="C27" s="6"/>
      <c r="D27" s="5">
        <v>200</v>
      </c>
    </row>
    <row r="28" spans="1:4" x14ac:dyDescent="0.25">
      <c r="A28" s="4" t="s">
        <v>11</v>
      </c>
      <c r="B28" s="17">
        <f>B53/5</f>
        <v>353400</v>
      </c>
      <c r="C28" s="6"/>
      <c r="D28" s="5">
        <f>B28/300</f>
        <v>1178</v>
      </c>
    </row>
    <row r="29" spans="1:4" x14ac:dyDescent="0.25">
      <c r="A29" s="4" t="s">
        <v>29</v>
      </c>
      <c r="B29" s="17">
        <f>B28*9%</f>
        <v>31806</v>
      </c>
      <c r="C29" s="6"/>
      <c r="D29" s="5">
        <f>B29/300</f>
        <v>106.02</v>
      </c>
    </row>
    <row r="30" spans="1:4" x14ac:dyDescent="0.25">
      <c r="A30" s="4" t="s">
        <v>53</v>
      </c>
      <c r="B30" s="17">
        <f>B18*1%</f>
        <v>20</v>
      </c>
      <c r="C30" s="6">
        <f>C18</f>
        <v>26</v>
      </c>
      <c r="D30" s="5">
        <f>B30*C30</f>
        <v>520</v>
      </c>
    </row>
    <row r="31" spans="1:4" x14ac:dyDescent="0.25">
      <c r="A31" s="8"/>
      <c r="B31" s="9" t="s">
        <v>12</v>
      </c>
      <c r="C31" s="10" t="s">
        <v>6</v>
      </c>
      <c r="D31" s="11">
        <f>SUM(D25:D30)</f>
        <v>3840.02</v>
      </c>
    </row>
    <row r="32" spans="1:4" x14ac:dyDescent="0.25">
      <c r="A32" s="6"/>
      <c r="B32" s="6"/>
      <c r="C32" s="6"/>
      <c r="D32" s="6"/>
    </row>
    <row r="33" spans="1:4" x14ac:dyDescent="0.25">
      <c r="A33" s="12" t="s">
        <v>13</v>
      </c>
      <c r="B33" s="2" t="s">
        <v>42</v>
      </c>
      <c r="C33" s="2" t="s">
        <v>1</v>
      </c>
      <c r="D33" s="3" t="s">
        <v>2</v>
      </c>
    </row>
    <row r="34" spans="1:4" x14ac:dyDescent="0.25">
      <c r="A34" s="4" t="s">
        <v>14</v>
      </c>
      <c r="B34" s="5">
        <f>B18</f>
        <v>2000</v>
      </c>
      <c r="C34" s="5">
        <v>1</v>
      </c>
      <c r="D34" s="5">
        <f>B34*C34</f>
        <v>2000</v>
      </c>
    </row>
    <row r="35" spans="1:4" x14ac:dyDescent="0.25">
      <c r="A35" s="4" t="s">
        <v>15</v>
      </c>
      <c r="B35" s="5">
        <v>2000</v>
      </c>
      <c r="C35" s="5">
        <v>0.5</v>
      </c>
      <c r="D35" s="5">
        <f>B35*C35</f>
        <v>1000</v>
      </c>
    </row>
    <row r="36" spans="1:4" x14ac:dyDescent="0.25">
      <c r="A36" s="4" t="s">
        <v>43</v>
      </c>
      <c r="B36" s="5">
        <f>B18</f>
        <v>2000</v>
      </c>
      <c r="C36" s="5">
        <v>0.5</v>
      </c>
      <c r="D36" s="5">
        <f>B36*C36</f>
        <v>1000</v>
      </c>
    </row>
    <row r="37" spans="1:4" x14ac:dyDescent="0.25">
      <c r="A37" s="8"/>
      <c r="B37" s="9"/>
      <c r="C37" s="10" t="s">
        <v>6</v>
      </c>
      <c r="D37" s="11">
        <f>SUM(D34:D36)</f>
        <v>4000</v>
      </c>
    </row>
    <row r="38" spans="1:4" x14ac:dyDescent="0.25">
      <c r="A38" s="6"/>
      <c r="B38" s="6"/>
      <c r="C38" s="6"/>
      <c r="D38" s="6"/>
    </row>
    <row r="39" spans="1:4" x14ac:dyDescent="0.25">
      <c r="A39" s="6"/>
      <c r="B39" s="10" t="s">
        <v>16</v>
      </c>
      <c r="C39" s="10" t="s">
        <v>17</v>
      </c>
      <c r="D39" s="11">
        <f>D21+D31+D37</f>
        <v>60840.02</v>
      </c>
    </row>
    <row r="40" spans="1:4" x14ac:dyDescent="0.25">
      <c r="A40" s="15" t="s">
        <v>46</v>
      </c>
      <c r="B40" s="6"/>
      <c r="C40" s="6"/>
      <c r="D40" s="6"/>
    </row>
    <row r="41" spans="1:4" x14ac:dyDescent="0.25">
      <c r="A41" s="12" t="s">
        <v>18</v>
      </c>
      <c r="B41" s="2" t="s">
        <v>42</v>
      </c>
      <c r="C41" s="2" t="s">
        <v>1</v>
      </c>
      <c r="D41" s="3" t="s">
        <v>2</v>
      </c>
    </row>
    <row r="42" spans="1:4" ht="22.5" customHeight="1" x14ac:dyDescent="0.25">
      <c r="A42" s="4" t="s">
        <v>48</v>
      </c>
      <c r="B42" s="5">
        <v>2000</v>
      </c>
      <c r="C42" s="5">
        <v>32</v>
      </c>
      <c r="D42" s="5">
        <f>B42*C42</f>
        <v>64000</v>
      </c>
    </row>
    <row r="43" spans="1:4" x14ac:dyDescent="0.25">
      <c r="A43" s="6"/>
      <c r="B43" s="6"/>
      <c r="C43" s="10" t="s">
        <v>16</v>
      </c>
      <c r="D43" s="11">
        <f>SUM(D42:D42)</f>
        <v>64000</v>
      </c>
    </row>
    <row r="45" spans="1:4" ht="30.75" customHeight="1" x14ac:dyDescent="0.25">
      <c r="C45" s="42" t="s">
        <v>24</v>
      </c>
      <c r="D45" s="43">
        <f>D43-D39</f>
        <v>3159.9800000000032</v>
      </c>
    </row>
    <row r="46" spans="1:4" x14ac:dyDescent="0.25">
      <c r="C46" s="41" t="s">
        <v>31</v>
      </c>
      <c r="D46" s="40">
        <f>D45/B42</f>
        <v>1.5799900000000016</v>
      </c>
    </row>
    <row r="48" spans="1:4" x14ac:dyDescent="0.25">
      <c r="A48" s="25" t="s">
        <v>19</v>
      </c>
      <c r="B48" s="47" t="s">
        <v>2</v>
      </c>
      <c r="C48" s="26"/>
    </row>
    <row r="49" spans="1:4" x14ac:dyDescent="0.25">
      <c r="A49" s="30" t="s">
        <v>20</v>
      </c>
      <c r="B49" s="30">
        <v>450000</v>
      </c>
      <c r="C49" s="31"/>
    </row>
    <row r="50" spans="1:4" x14ac:dyDescent="0.25">
      <c r="A50" s="32" t="s">
        <v>21</v>
      </c>
      <c r="B50" s="32">
        <v>1150000</v>
      </c>
      <c r="C50" s="33"/>
    </row>
    <row r="51" spans="1:4" x14ac:dyDescent="0.25">
      <c r="A51" s="34" t="s">
        <v>22</v>
      </c>
      <c r="B51" s="34">
        <f>B61</f>
        <v>260000</v>
      </c>
      <c r="C51" s="35"/>
    </row>
    <row r="52" spans="1:4" ht="31.5" customHeight="1" x14ac:dyDescent="0.25">
      <c r="A52" s="19" t="s">
        <v>6</v>
      </c>
      <c r="B52" s="19">
        <f>SUM(B49:B51)</f>
        <v>1860000</v>
      </c>
      <c r="C52" s="20" t="s">
        <v>30</v>
      </c>
    </row>
    <row r="53" spans="1:4" x14ac:dyDescent="0.25">
      <c r="A53" s="27" t="s">
        <v>40</v>
      </c>
      <c r="B53" s="27">
        <f>B52*95%</f>
        <v>1767000</v>
      </c>
      <c r="C53" s="27">
        <f>B53/5</f>
        <v>353400</v>
      </c>
    </row>
    <row r="54" spans="1:4" x14ac:dyDescent="0.25">
      <c r="A54" s="28" t="s">
        <v>41</v>
      </c>
      <c r="B54" s="28">
        <f>B52*5%</f>
        <v>93000</v>
      </c>
      <c r="C54" s="29"/>
    </row>
    <row r="57" spans="1:4" x14ac:dyDescent="0.25">
      <c r="A57" s="48" t="s">
        <v>51</v>
      </c>
      <c r="B57" s="49" t="s">
        <v>2</v>
      </c>
    </row>
    <row r="58" spans="1:4" ht="17.25" customHeight="1" x14ac:dyDescent="0.25">
      <c r="A58" s="22" t="s">
        <v>32</v>
      </c>
      <c r="B58" s="22">
        <v>2000</v>
      </c>
    </row>
    <row r="59" spans="1:4" x14ac:dyDescent="0.25">
      <c r="A59" s="23" t="s">
        <v>26</v>
      </c>
      <c r="B59" s="23">
        <v>5</v>
      </c>
    </row>
    <row r="60" spans="1:4" x14ac:dyDescent="0.25">
      <c r="A60" s="24" t="s">
        <v>27</v>
      </c>
      <c r="B60" s="24">
        <v>26</v>
      </c>
    </row>
    <row r="61" spans="1:4" ht="30" x14ac:dyDescent="0.25">
      <c r="A61" s="21" t="s">
        <v>25</v>
      </c>
      <c r="B61" s="21">
        <f>B58*B59*B60</f>
        <v>260000</v>
      </c>
    </row>
    <row r="64" spans="1:4" x14ac:dyDescent="0.25">
      <c r="A64" s="36" t="s">
        <v>33</v>
      </c>
      <c r="B64" s="52" t="s">
        <v>35</v>
      </c>
      <c r="C64" s="52"/>
      <c r="D64" s="52"/>
    </row>
    <row r="65" spans="1:4" x14ac:dyDescent="0.25">
      <c r="A65" s="37"/>
      <c r="B65" s="52"/>
      <c r="C65" s="52"/>
      <c r="D65" s="52"/>
    </row>
    <row r="66" spans="1:4" x14ac:dyDescent="0.25">
      <c r="A66" s="37"/>
      <c r="B66" s="52"/>
      <c r="C66" s="52"/>
      <c r="D66" s="52"/>
    </row>
    <row r="67" spans="1:4" x14ac:dyDescent="0.25">
      <c r="A67" s="37"/>
      <c r="B67" s="52"/>
      <c r="C67" s="52"/>
      <c r="D67" s="52"/>
    </row>
    <row r="68" spans="1:4" x14ac:dyDescent="0.25">
      <c r="A68" s="37"/>
      <c r="B68" s="52"/>
      <c r="C68" s="52"/>
      <c r="D68" s="52"/>
    </row>
    <row r="69" spans="1:4" x14ac:dyDescent="0.25">
      <c r="A69" s="18"/>
      <c r="B69" s="38"/>
      <c r="C69" s="38"/>
      <c r="D69" s="38"/>
    </row>
    <row r="70" spans="1:4" x14ac:dyDescent="0.25">
      <c r="A70" s="39" t="s">
        <v>34</v>
      </c>
      <c r="B70" s="52" t="s">
        <v>36</v>
      </c>
      <c r="C70" s="52"/>
      <c r="D70" s="52"/>
    </row>
    <row r="71" spans="1:4" x14ac:dyDescent="0.25">
      <c r="B71" s="52"/>
      <c r="C71" s="52"/>
      <c r="D71" s="52"/>
    </row>
    <row r="72" spans="1:4" x14ac:dyDescent="0.25">
      <c r="B72" s="52"/>
      <c r="C72" s="52"/>
      <c r="D72" s="52"/>
    </row>
    <row r="73" spans="1:4" x14ac:dyDescent="0.25">
      <c r="B73" s="52"/>
      <c r="C73" s="52"/>
      <c r="D73" s="52"/>
    </row>
  </sheetData>
  <mergeCells count="5">
    <mergeCell ref="A22:D22"/>
    <mergeCell ref="B64:D68"/>
    <mergeCell ref="B70:D73"/>
    <mergeCell ref="A3:D3"/>
    <mergeCell ref="A4:D4"/>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2025-03-24T11:36:33Z</dcterms:modified>
</cp:coreProperties>
</file>