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F955C287-A979-4B96-96D0-95B0047E37F1}"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81029"/>
</workbook>
</file>

<file path=xl/calcChain.xml><?xml version="1.0" encoding="utf-8"?>
<calcChain xmlns="http://schemas.openxmlformats.org/spreadsheetml/2006/main">
  <c r="D16" i="1" l="1"/>
  <c r="D13" i="1" l="1"/>
  <c r="D18" i="1" l="1"/>
  <c r="D19" i="1" s="1"/>
  <c r="D20" i="1"/>
  <c r="B34" i="1"/>
  <c r="B36" i="1" s="1"/>
  <c r="B8" i="1"/>
  <c r="D17" i="1"/>
  <c r="D11" i="1"/>
  <c r="B7" i="1"/>
  <c r="B35" i="1" l="1"/>
  <c r="B21" i="1" s="1"/>
  <c r="C21" i="1" s="1"/>
  <c r="D21" i="1" s="1"/>
  <c r="D12" i="1"/>
  <c r="D14" i="1" s="1"/>
  <c r="D22" i="1" l="1"/>
  <c r="D23" i="1" s="1"/>
  <c r="B40" i="1" s="1"/>
  <c r="B39" i="1"/>
  <c r="B41" i="1" l="1"/>
  <c r="D24" i="1" s="1"/>
  <c r="D25" i="1" l="1"/>
  <c r="D26" i="1" s="1"/>
  <c r="D30" i="1" s="1"/>
</calcChain>
</file>

<file path=xl/sharedStrings.xml><?xml version="1.0" encoding="utf-8"?>
<sst xmlns="http://schemas.openxmlformats.org/spreadsheetml/2006/main" count="44" uniqueCount="44">
  <si>
    <t>1 bag weight</t>
  </si>
  <si>
    <t>45 gms</t>
  </si>
  <si>
    <t>1000 gms</t>
  </si>
  <si>
    <t>kg</t>
  </si>
  <si>
    <t>Quantity</t>
  </si>
  <si>
    <t>Rate</t>
  </si>
  <si>
    <t>Amount</t>
  </si>
  <si>
    <t>Raw Material</t>
  </si>
  <si>
    <t>GST</t>
  </si>
  <si>
    <t>Transport</t>
  </si>
  <si>
    <t>Labour</t>
  </si>
  <si>
    <t>Light</t>
  </si>
  <si>
    <t>Yarn</t>
  </si>
  <si>
    <t>2 gm / bag</t>
  </si>
  <si>
    <t>Admin</t>
  </si>
  <si>
    <t>bank loan</t>
  </si>
  <si>
    <t xml:space="preserve">Total </t>
  </si>
  <si>
    <t>Grand Total</t>
  </si>
  <si>
    <t>Per Bag Mfg. Cost</t>
  </si>
  <si>
    <t>Sale Cost Per Bag</t>
  </si>
  <si>
    <t>Retail Price for Customer</t>
  </si>
  <si>
    <t>Net Profit Per Bag</t>
  </si>
  <si>
    <t>10000 Bags</t>
  </si>
  <si>
    <t>Building</t>
  </si>
  <si>
    <t>Machinery</t>
  </si>
  <si>
    <t>Working Capitl</t>
  </si>
  <si>
    <t>Total</t>
  </si>
  <si>
    <t>Own Contribution (25%)</t>
  </si>
  <si>
    <t>Bank Lona (75%)</t>
  </si>
  <si>
    <t>20 kg</t>
  </si>
  <si>
    <t>GST 18 % (Input)</t>
  </si>
  <si>
    <t xml:space="preserve">Net GST </t>
  </si>
  <si>
    <t>GST (Output)</t>
  </si>
  <si>
    <t>GST Term</t>
  </si>
  <si>
    <t>Input Tax (Raw Material)</t>
  </si>
  <si>
    <t>Output Tax (Finished Product)</t>
  </si>
  <si>
    <t>Net GST (A)-(B)</t>
  </si>
  <si>
    <t>Working Capital</t>
  </si>
  <si>
    <t>In this business Raw Material are taken on ton basis,, Many raw material manufactuer gives free transport above 10 ton raw material delivery, so it's profitable to purchase raw material above 10 ton.</t>
  </si>
  <si>
    <t xml:space="preserve">टिप: </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</si>
  <si>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</si>
  <si>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Note :</t>
  </si>
  <si>
    <t>The Economic Sheet is only given to estimate the profit and cost of the industry and you can calculate it yourself. Market rate of raw material and finished products are changes time to time, So you have to do the calculations yourself and then do the economics ....</t>
  </si>
  <si>
    <t xml:space="preserve">Leno Bag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</si>
</sst>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4"/>
        <bgColor indexed="64"/>
      </patternFill>
    </fill>
    <fill>
      <patternFill patternType="solid">
        <fgColor rgb="FFFFC0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2" borderId="0" xfId="0" applyFill="1"/>
    <xf numFmtId="0" fontId="0" fillId="3" borderId="1" xfId="0" applyFill="1" applyBorder="1"/>
    <xf numFmtId="0" fontId="1" fillId="3" borderId="1" xfId="0" applyFont="1" applyFill="1" applyBorder="1"/>
    <xf numFmtId="0" fontId="0" fillId="0" borderId="1" xfId="0" applyBorder="1"/>
    <xf numFmtId="9" fontId="0" fillId="0" borderId="1" xfId="0" applyNumberFormat="1" applyBorder="1"/>
    <xf numFmtId="0" fontId="0" fillId="4" borderId="1" xfId="0" applyFill="1" applyBorder="1"/>
    <xf numFmtId="9" fontId="0" fillId="0" borderId="0" xfId="0" applyNumberFormat="1"/>
    <xf numFmtId="0" fontId="0" fillId="5" borderId="1" xfId="0" applyFill="1" applyBorder="1"/>
    <xf numFmtId="0" fontId="0" fillId="6" borderId="1" xfId="0" applyFill="1" applyBorder="1"/>
    <xf numFmtId="0" fontId="0" fillId="7" borderId="1" xfId="0" applyFill="1" applyBorder="1"/>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7" borderId="1" xfId="0" applyFill="1" applyBorder="1" applyAlignment="1">
      <alignment wrapText="1"/>
    </xf>
    <xf numFmtId="0" fontId="0" fillId="0" borderId="1" xfId="0" applyBorder="1" applyAlignment="1">
      <alignment wrapText="1"/>
    </xf>
    <xf numFmtId="0" fontId="0" fillId="8" borderId="1" xfId="0" applyFill="1" applyBorder="1"/>
    <xf numFmtId="0" fontId="0" fillId="2" borderId="1" xfId="0" applyFill="1" applyBorder="1"/>
    <xf numFmtId="0" fontId="1" fillId="0" borderId="0" xfId="0" applyFont="1" applyAlignment="1">
      <alignment wrapText="1"/>
    </xf>
    <xf numFmtId="0" fontId="0" fillId="0" borderId="0" xfId="0" applyAlignment="1">
      <alignment horizontal="left" vertical="top" wrapText="1"/>
    </xf>
    <xf numFmtId="0" fontId="0" fillId="0" borderId="0" xfId="0" applyAlignment="1">
      <alignment wrapText="1"/>
    </xf>
    <xf numFmtId="0" fontId="1" fillId="0" borderId="0" xfId="0" applyFont="1" applyAlignment="1">
      <alignment horizontal="right" wrapText="1"/>
    </xf>
    <xf numFmtId="0" fontId="0" fillId="0" borderId="0" xfId="0" applyAlignment="1">
      <alignment horizontal="left" wrapText="1"/>
    </xf>
    <xf numFmtId="0" fontId="1" fillId="0" borderId="0" xfId="0" applyFont="1" applyAlignment="1">
      <alignment horizontal="right"/>
    </xf>
    <xf numFmtId="0" fontId="0" fillId="0" borderId="0" xfId="0" applyAlignment="1">
      <alignment horizontal="left" vertical="top" wrapText="1"/>
    </xf>
    <xf numFmtId="0" fontId="2" fillId="0" borderId="0" xfId="0" applyFont="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1151659</xdr:colOff>
      <xdr:row>0</xdr:row>
      <xdr:rowOff>0</xdr:rowOff>
    </xdr:from>
    <xdr:to>
      <xdr:col>3</xdr:col>
      <xdr:colOff>914400</xdr:colOff>
      <xdr:row>4</xdr:row>
      <xdr:rowOff>15618</xdr:rowOff>
    </xdr:to>
    <xdr:pic>
      <xdr:nvPicPr>
        <xdr:cNvPr id="2" name="Picture 1" descr="Chawadi logo jpeg (1000).jpg">
          <a:extLst>
            <a:ext uri="{FF2B5EF4-FFF2-40B4-BE49-F238E27FC236}">
              <a16:creationId xmlns:a16="http://schemas.microsoft.com/office/drawing/2014/main" id="{0BCA5088-A61A-4996-A995-4D3B329CBF39}"/>
            </a:ext>
          </a:extLst>
        </xdr:cNvPr>
        <xdr:cNvPicPr>
          <a:picLocks noChangeAspect="1"/>
        </xdr:cNvPicPr>
      </xdr:nvPicPr>
      <xdr:blipFill>
        <a:blip xmlns:r="http://schemas.openxmlformats.org/officeDocument/2006/relationships" r:embed="rId1" cstate="print"/>
        <a:srcRect l="4651" t="5273" r="5426"/>
        <a:stretch>
          <a:fillRect/>
        </a:stretch>
      </xdr:blipFill>
      <xdr:spPr>
        <a:xfrm>
          <a:off x="4121727" y="0"/>
          <a:ext cx="1104900" cy="855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58"/>
  <sheetViews>
    <sheetView tabSelected="1" zoomScale="110" zoomScaleNormal="110" workbookViewId="0">
      <selection activeCell="H16" sqref="H16"/>
    </sheetView>
  </sheetViews>
  <sheetFormatPr defaultRowHeight="15" x14ac:dyDescent="0.25"/>
  <cols>
    <col min="1" max="1" width="32.28515625" customWidth="1"/>
    <col min="2" max="2" width="12.140625" customWidth="1"/>
    <col min="3" max="3" width="20.140625" customWidth="1"/>
    <col min="4" max="4" width="15.28515625" customWidth="1"/>
  </cols>
  <sheetData>
    <row r="2" spans="1:4" ht="21" x14ac:dyDescent="0.25">
      <c r="A2" s="25" t="s">
        <v>43</v>
      </c>
      <c r="B2" s="25"/>
      <c r="C2" s="25"/>
      <c r="D2" s="25"/>
    </row>
    <row r="5" spans="1:4" x14ac:dyDescent="0.25">
      <c r="A5" s="1" t="s">
        <v>22</v>
      </c>
    </row>
    <row r="6" spans="1:4" x14ac:dyDescent="0.25">
      <c r="A6" t="s">
        <v>0</v>
      </c>
      <c r="B6" t="s">
        <v>1</v>
      </c>
    </row>
    <row r="7" spans="1:4" x14ac:dyDescent="0.25">
      <c r="A7" t="s">
        <v>2</v>
      </c>
      <c r="B7">
        <f>1000/45</f>
        <v>22.222222222222221</v>
      </c>
    </row>
    <row r="8" spans="1:4" x14ac:dyDescent="0.25">
      <c r="A8">
        <v>10000</v>
      </c>
      <c r="B8">
        <f>10000/22.22</f>
        <v>450.04500450045009</v>
      </c>
      <c r="C8" t="s">
        <v>3</v>
      </c>
    </row>
    <row r="10" spans="1:4" x14ac:dyDescent="0.25">
      <c r="A10" s="2"/>
      <c r="B10" s="3" t="s">
        <v>4</v>
      </c>
      <c r="C10" s="3" t="s">
        <v>5</v>
      </c>
      <c r="D10" s="3" t="s">
        <v>6</v>
      </c>
    </row>
    <row r="11" spans="1:4" x14ac:dyDescent="0.25">
      <c r="A11" s="4" t="s">
        <v>7</v>
      </c>
      <c r="B11" s="4">
        <v>450</v>
      </c>
      <c r="C11" s="4">
        <v>180</v>
      </c>
      <c r="D11" s="4">
        <f>B11*C11</f>
        <v>81000</v>
      </c>
    </row>
    <row r="12" spans="1:4" x14ac:dyDescent="0.25">
      <c r="A12" s="4" t="s">
        <v>8</v>
      </c>
      <c r="B12" s="5">
        <v>0.18</v>
      </c>
      <c r="C12" s="4"/>
      <c r="D12" s="4">
        <f>D11*B12</f>
        <v>14580</v>
      </c>
    </row>
    <row r="13" spans="1:4" x14ac:dyDescent="0.25">
      <c r="A13" s="4" t="s">
        <v>9</v>
      </c>
      <c r="B13" s="4"/>
      <c r="C13" s="4"/>
      <c r="D13" s="4">
        <f>5*450</f>
        <v>2250</v>
      </c>
    </row>
    <row r="14" spans="1:4" x14ac:dyDescent="0.25">
      <c r="A14" s="4"/>
      <c r="B14" s="4"/>
      <c r="C14" s="4"/>
      <c r="D14" s="6">
        <f>D11+D12+D13</f>
        <v>97830</v>
      </c>
    </row>
    <row r="15" spans="1:4" x14ac:dyDescent="0.25">
      <c r="A15" s="4"/>
      <c r="B15" s="4"/>
      <c r="C15" s="4"/>
      <c r="D15" s="4"/>
    </row>
    <row r="16" spans="1:4" x14ac:dyDescent="0.25">
      <c r="A16" s="4" t="s">
        <v>10</v>
      </c>
      <c r="B16" s="4">
        <v>4</v>
      </c>
      <c r="C16" s="4">
        <v>300</v>
      </c>
      <c r="D16" s="4">
        <f>B16*C16</f>
        <v>1200</v>
      </c>
    </row>
    <row r="17" spans="1:4" x14ac:dyDescent="0.25">
      <c r="A17" s="4" t="s">
        <v>11</v>
      </c>
      <c r="B17" s="4">
        <v>80</v>
      </c>
      <c r="C17" s="4">
        <v>6.5</v>
      </c>
      <c r="D17" s="4">
        <f>B17*C17</f>
        <v>520</v>
      </c>
    </row>
    <row r="18" spans="1:4" x14ac:dyDescent="0.25">
      <c r="A18" s="4" t="s">
        <v>12</v>
      </c>
      <c r="B18" s="4" t="s">
        <v>13</v>
      </c>
      <c r="C18" s="4" t="s">
        <v>29</v>
      </c>
      <c r="D18" s="4">
        <f>20*125</f>
        <v>2500</v>
      </c>
    </row>
    <row r="19" spans="1:4" x14ac:dyDescent="0.25">
      <c r="A19" s="4"/>
      <c r="B19" s="4"/>
      <c r="C19" s="4" t="s">
        <v>30</v>
      </c>
      <c r="D19" s="4">
        <f>D18*18%</f>
        <v>450</v>
      </c>
    </row>
    <row r="20" spans="1:4" x14ac:dyDescent="0.25">
      <c r="A20" s="4" t="s">
        <v>14</v>
      </c>
      <c r="B20" s="4"/>
      <c r="C20" s="4"/>
      <c r="D20" s="4">
        <f>100</f>
        <v>100</v>
      </c>
    </row>
    <row r="21" spans="1:4" x14ac:dyDescent="0.25">
      <c r="A21" s="4" t="s">
        <v>15</v>
      </c>
      <c r="B21" s="4">
        <f>B35</f>
        <v>1687500</v>
      </c>
      <c r="C21" s="4">
        <f>B21/5</f>
        <v>337500</v>
      </c>
      <c r="D21" s="4">
        <f>C21/300</f>
        <v>1125</v>
      </c>
    </row>
    <row r="22" spans="1:4" x14ac:dyDescent="0.25">
      <c r="A22" s="4"/>
      <c r="B22" s="4"/>
      <c r="C22" s="6" t="s">
        <v>16</v>
      </c>
      <c r="D22" s="6">
        <f>D14+D16+D17+D18+D19+D20+D21</f>
        <v>103725</v>
      </c>
    </row>
    <row r="23" spans="1:4" x14ac:dyDescent="0.25">
      <c r="B23" s="7" t="s">
        <v>32</v>
      </c>
      <c r="C23" s="7">
        <v>0.12</v>
      </c>
      <c r="D23">
        <f>D22*C23</f>
        <v>12447</v>
      </c>
    </row>
    <row r="24" spans="1:4" x14ac:dyDescent="0.25">
      <c r="B24" s="7" t="s">
        <v>31</v>
      </c>
      <c r="C24" s="7"/>
      <c r="D24">
        <f>B41</f>
        <v>2583</v>
      </c>
    </row>
    <row r="25" spans="1:4" x14ac:dyDescent="0.25">
      <c r="C25" s="11" t="s">
        <v>17</v>
      </c>
      <c r="D25" s="6">
        <f>D11-D12-D23+B41</f>
        <v>56556</v>
      </c>
    </row>
    <row r="26" spans="1:4" ht="18.75" customHeight="1" x14ac:dyDescent="0.25">
      <c r="C26" s="12" t="s">
        <v>18</v>
      </c>
      <c r="D26" s="8">
        <f>D25/10000</f>
        <v>5.6555999999999997</v>
      </c>
    </row>
    <row r="27" spans="1:4" ht="17.25" customHeight="1" x14ac:dyDescent="0.25">
      <c r="C27" s="13" t="s">
        <v>19</v>
      </c>
      <c r="D27" s="9">
        <v>8.5</v>
      </c>
    </row>
    <row r="28" spans="1:4" ht="30" x14ac:dyDescent="0.25">
      <c r="C28" s="14" t="s">
        <v>20</v>
      </c>
      <c r="D28" s="10">
        <v>11</v>
      </c>
    </row>
    <row r="29" spans="1:4" x14ac:dyDescent="0.25">
      <c r="C29" s="15"/>
      <c r="D29" s="4"/>
    </row>
    <row r="30" spans="1:4" x14ac:dyDescent="0.25">
      <c r="C30" s="11" t="s">
        <v>21</v>
      </c>
      <c r="D30" s="6">
        <f>D27-D26</f>
        <v>2.8444000000000003</v>
      </c>
    </row>
    <row r="31" spans="1:4" x14ac:dyDescent="0.25">
      <c r="A31" s="16" t="s">
        <v>23</v>
      </c>
      <c r="B31" s="16">
        <v>550000</v>
      </c>
    </row>
    <row r="32" spans="1:4" x14ac:dyDescent="0.25">
      <c r="A32" s="16" t="s">
        <v>24</v>
      </c>
      <c r="B32" s="16">
        <v>1450000</v>
      </c>
    </row>
    <row r="33" spans="1:4" x14ac:dyDescent="0.25">
      <c r="A33" s="16" t="s">
        <v>25</v>
      </c>
      <c r="B33" s="16">
        <v>250000</v>
      </c>
    </row>
    <row r="34" spans="1:4" x14ac:dyDescent="0.25">
      <c r="A34" s="9" t="s">
        <v>26</v>
      </c>
      <c r="B34" s="9">
        <f>SUM(B31:B33)</f>
        <v>2250000</v>
      </c>
    </row>
    <row r="35" spans="1:4" x14ac:dyDescent="0.25">
      <c r="A35" s="8" t="s">
        <v>28</v>
      </c>
      <c r="B35" s="8">
        <f>B34*75%</f>
        <v>1687500</v>
      </c>
    </row>
    <row r="36" spans="1:4" x14ac:dyDescent="0.25">
      <c r="A36" s="8" t="s">
        <v>27</v>
      </c>
      <c r="B36" s="8">
        <f>B34*25%</f>
        <v>562500</v>
      </c>
    </row>
    <row r="38" spans="1:4" x14ac:dyDescent="0.25">
      <c r="A38" s="17" t="s">
        <v>33</v>
      </c>
      <c r="B38" s="17"/>
    </row>
    <row r="39" spans="1:4" x14ac:dyDescent="0.25">
      <c r="A39" s="17" t="s">
        <v>34</v>
      </c>
      <c r="B39" s="17">
        <f>D19+D12</f>
        <v>15030</v>
      </c>
    </row>
    <row r="40" spans="1:4" x14ac:dyDescent="0.25">
      <c r="A40" s="17" t="s">
        <v>35</v>
      </c>
      <c r="B40" s="17">
        <f>D23</f>
        <v>12447</v>
      </c>
    </row>
    <row r="41" spans="1:4" x14ac:dyDescent="0.25">
      <c r="A41" s="17" t="s">
        <v>36</v>
      </c>
      <c r="B41" s="17">
        <f>B39-B40</f>
        <v>2583</v>
      </c>
    </row>
    <row r="45" spans="1:4" x14ac:dyDescent="0.25">
      <c r="A45" s="18" t="s">
        <v>37</v>
      </c>
      <c r="B45" s="24" t="s">
        <v>38</v>
      </c>
      <c r="C45" s="24"/>
      <c r="D45" s="24"/>
    </row>
    <row r="46" spans="1:4" x14ac:dyDescent="0.25">
      <c r="A46" s="20"/>
      <c r="B46" s="24"/>
      <c r="C46" s="24"/>
      <c r="D46" s="24"/>
    </row>
    <row r="47" spans="1:4" x14ac:dyDescent="0.25">
      <c r="A47" s="20"/>
      <c r="B47" s="24"/>
      <c r="C47" s="24"/>
      <c r="D47" s="24"/>
    </row>
    <row r="48" spans="1:4" x14ac:dyDescent="0.25">
      <c r="A48" s="20"/>
      <c r="B48" s="20"/>
      <c r="C48" s="20"/>
      <c r="D48" s="20"/>
    </row>
    <row r="49" spans="1:4" x14ac:dyDescent="0.25">
      <c r="A49" s="20"/>
      <c r="B49" s="20"/>
      <c r="C49" s="20"/>
      <c r="D49" s="20"/>
    </row>
    <row r="50" spans="1:4" x14ac:dyDescent="0.25">
      <c r="A50" s="21" t="s">
        <v>39</v>
      </c>
      <c r="B50" s="24" t="s">
        <v>40</v>
      </c>
      <c r="C50" s="24"/>
      <c r="D50" s="24"/>
    </row>
    <row r="51" spans="1:4" x14ac:dyDescent="0.25">
      <c r="A51" s="22"/>
      <c r="B51" s="24"/>
      <c r="C51" s="24"/>
      <c r="D51" s="24"/>
    </row>
    <row r="52" spans="1:4" x14ac:dyDescent="0.25">
      <c r="A52" s="22"/>
      <c r="B52" s="24"/>
      <c r="C52" s="24"/>
      <c r="D52" s="24"/>
    </row>
    <row r="53" spans="1:4" x14ac:dyDescent="0.25">
      <c r="A53" s="22"/>
      <c r="B53" s="24"/>
      <c r="C53" s="24"/>
      <c r="D53" s="24"/>
    </row>
    <row r="54" spans="1:4" x14ac:dyDescent="0.25">
      <c r="A54" s="20"/>
      <c r="B54" s="19"/>
      <c r="C54" s="19"/>
      <c r="D54" s="19"/>
    </row>
    <row r="55" spans="1:4" x14ac:dyDescent="0.25">
      <c r="A55" s="23" t="s">
        <v>41</v>
      </c>
      <c r="B55" s="24" t="s">
        <v>42</v>
      </c>
      <c r="C55" s="24"/>
      <c r="D55" s="24"/>
    </row>
    <row r="56" spans="1:4" x14ac:dyDescent="0.25">
      <c r="B56" s="24"/>
      <c r="C56" s="24"/>
      <c r="D56" s="24"/>
    </row>
    <row r="57" spans="1:4" x14ac:dyDescent="0.25">
      <c r="B57" s="24"/>
      <c r="C57" s="24"/>
      <c r="D57" s="24"/>
    </row>
    <row r="58" spans="1:4" x14ac:dyDescent="0.25">
      <c r="B58" s="24"/>
      <c r="C58" s="24"/>
      <c r="D58" s="24"/>
    </row>
  </sheetData>
  <mergeCells count="4">
    <mergeCell ref="B45:D47"/>
    <mergeCell ref="B50:D53"/>
    <mergeCell ref="B55:D58"/>
    <mergeCell ref="A2:D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2025-03-24T06:38:34Z</dcterms:modified>
</cp:coreProperties>
</file>