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filterPrivacy="1" defaultThemeVersion="124226"/>
  <xr:revisionPtr revIDLastSave="0" documentId="13_ncr:1_{F955C287-A979-4B96-96D0-95B0047E37F1}" xr6:coauthVersionLast="47" xr6:coauthVersionMax="47" xr10:uidLastSave="{00000000-0000-0000-0000-000000000000}"/>
  <bookViews>
    <workbookView xWindow="-120" yWindow="-120" windowWidth="20730" windowHeight="11160" xr2:uid="{00000000-000D-0000-FFFF-FFFF00000000}"/>
  </bookViews>
  <sheets>
    <sheet name="Sheet1" sheetId="1" r:id="rId1"/>
  </sheets>
  <calcPr calcId="181029"/>
</workbook>
</file>

<file path=xl/calcChain.xml><?xml version="1.0" encoding="utf-8"?>
<calcChain xmlns="http://schemas.openxmlformats.org/spreadsheetml/2006/main">
  <c r="D16" i="1" l="1"/>
  <c r="D13" i="1" l="1"/>
  <c r="D18" i="1" l="1"/>
  <c r="D19" i="1" s="1"/>
  <c r="D20" i="1"/>
  <c r="B34" i="1"/>
  <c r="B36" i="1" s="1"/>
  <c r="B8" i="1"/>
  <c r="D17" i="1"/>
  <c r="D11" i="1"/>
  <c r="B7" i="1"/>
  <c r="B35" i="1" l="1"/>
  <c r="B21" i="1" s="1"/>
  <c r="C21" i="1" s="1"/>
  <c r="D21" i="1" s="1"/>
  <c r="D12" i="1"/>
  <c r="D14" i="1" s="1"/>
  <c r="D22" i="1" l="1"/>
  <c r="D23" i="1" s="1"/>
  <c r="B40" i="1" s="1"/>
  <c r="B39" i="1"/>
  <c r="B41" i="1" l="1"/>
  <c r="D24" i="1" s="1"/>
  <c r="D25" i="1" l="1"/>
  <c r="D26" i="1" s="1"/>
  <c r="D30" i="1" s="1"/>
</calcChain>
</file>

<file path=xl/sharedStrings.xml><?xml version="1.0" encoding="utf-8"?>
<sst xmlns="http://schemas.openxmlformats.org/spreadsheetml/2006/main" count="44" uniqueCount="44">
  <si>
    <t>1 bag weight</t>
  </si>
  <si>
    <t>45 gms</t>
  </si>
  <si>
    <t>1000 gms</t>
  </si>
  <si>
    <t>kg</t>
  </si>
  <si>
    <t>Quantity</t>
  </si>
  <si>
    <t>Rate</t>
  </si>
  <si>
    <t>Amount</t>
  </si>
  <si>
    <t>Raw Material</t>
  </si>
  <si>
    <t>GST</t>
  </si>
  <si>
    <t>Transport</t>
  </si>
  <si>
    <t>Labour</t>
  </si>
  <si>
    <t>Light</t>
  </si>
  <si>
    <t>Yarn</t>
  </si>
  <si>
    <t>2 gm / bag</t>
  </si>
  <si>
    <t>Admin</t>
  </si>
  <si>
    <t>bank loan</t>
  </si>
  <si>
    <t xml:space="preserve">Total </t>
  </si>
  <si>
    <t>Grand Total</t>
  </si>
  <si>
    <t>Per Bag Mfg. Cost</t>
  </si>
  <si>
    <t>Sale Cost Per Bag</t>
  </si>
  <si>
    <t>Retail Price for Customer</t>
  </si>
  <si>
    <t>Net Profit Per Bag</t>
  </si>
  <si>
    <t>10000 Bags</t>
  </si>
  <si>
    <t>Building</t>
  </si>
  <si>
    <t>Machinery</t>
  </si>
  <si>
    <t>Working Capitl</t>
  </si>
  <si>
    <t>Total</t>
  </si>
  <si>
    <t>Own Contribution (25%)</t>
  </si>
  <si>
    <t>Bank Lona (75%)</t>
  </si>
  <si>
    <t>20 kg</t>
  </si>
  <si>
    <t>GST 18 % (Input)</t>
  </si>
  <si>
    <t xml:space="preserve">Net GST </t>
  </si>
  <si>
    <t>GST (Output)</t>
  </si>
  <si>
    <t>GST Term</t>
  </si>
  <si>
    <t>Input Tax (Raw Material)</t>
  </si>
  <si>
    <t>Output Tax (Finished Product)</t>
  </si>
  <si>
    <t>Net GST (A)-(B)</t>
  </si>
  <si>
    <t>Working Capital</t>
  </si>
  <si>
    <t>In this business Raw Material are taken on ton basis,, Many raw material manufactuer gives free transport above 10 ton raw material delivery, so it's profitable to purchase raw material above 10 ton.</t>
  </si>
  <si>
    <t xml:space="preserve">टिप: </t>
  </si>
  <si>
    <t xml:space="preserve">Economic Sheet फक्त या उद्योगातील नफा - खर्च यांचा अंदाज यावा आणि तुम्हाला हिशोब स्वतःला काढता यावा यासाठी दिली आहे, मार्केट मध्ये वेळोवेळी कच्च्या मालाचे भाव, पक्या मालाचे भाव वेळोवेळी बदलत असतात. त्यामुळे तुम्हाला स्वतः Calculation करून मग इकोनोमिक्स काढावे लागेल .... </t>
  </si>
  <si>
    <t>Note :</t>
  </si>
  <si>
    <t>The Economic Sheet is only given to estimate the profit and cost of the industry and you can calculate it yourself. Market rate of raw material and finished products are changes time to time, So you have to do the calculations yourself and then do the economics ....</t>
  </si>
  <si>
    <t xml:space="preserve">Leno Bag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</si>
</sst>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b/>
      <sz val="11"/>
      <color theme="1"/>
      <name val="Calibri"/>
      <family val="2"/>
      <scheme val="minor"/>
    </font>
    <font>
      <b/>
      <sz val="16"/>
      <color theme="1"/>
      <name val="Calibri"/>
      <family val="2"/>
      <scheme val="minor"/>
    </font>
  </fonts>
  <fills count="9">
    <fill>
      <patternFill patternType="none"/>
    </fill>
    <fill>
      <patternFill patternType="gray125"/>
    </fill>
    <fill>
      <patternFill patternType="solid">
        <fgColor rgb="FFFFFF00"/>
        <bgColor indexed="64"/>
      </patternFill>
    </fill>
    <fill>
      <patternFill patternType="solid">
        <fgColor theme="4"/>
        <bgColor indexed="64"/>
      </patternFill>
    </fill>
    <fill>
      <patternFill patternType="solid">
        <fgColor rgb="FFFFC000"/>
        <bgColor indexed="64"/>
      </patternFill>
    </fill>
    <fill>
      <patternFill patternType="solid">
        <fgColor theme="8" tint="0.39997558519241921"/>
        <bgColor indexed="64"/>
      </patternFill>
    </fill>
    <fill>
      <patternFill patternType="solid">
        <fgColor theme="5" tint="0.39997558519241921"/>
        <bgColor indexed="64"/>
      </patternFill>
    </fill>
    <fill>
      <patternFill patternType="solid">
        <fgColor theme="2" tint="-0.249977111117893"/>
        <bgColor indexed="64"/>
      </patternFill>
    </fill>
    <fill>
      <patternFill patternType="solid">
        <fgColor theme="6" tint="0.59999389629810485"/>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6">
    <xf numFmtId="0" fontId="0" fillId="0" borderId="0" xfId="0"/>
    <xf numFmtId="0" fontId="0" fillId="2" borderId="0" xfId="0" applyFill="1"/>
    <xf numFmtId="0" fontId="0" fillId="3" borderId="1" xfId="0" applyFill="1" applyBorder="1"/>
    <xf numFmtId="0" fontId="1" fillId="3" borderId="1" xfId="0" applyFont="1" applyFill="1" applyBorder="1"/>
    <xf numFmtId="0" fontId="0" fillId="0" borderId="1" xfId="0" applyBorder="1"/>
    <xf numFmtId="9" fontId="0" fillId="0" borderId="1" xfId="0" applyNumberFormat="1" applyBorder="1"/>
    <xf numFmtId="0" fontId="0" fillId="4" borderId="1" xfId="0" applyFill="1" applyBorder="1"/>
    <xf numFmtId="9" fontId="0" fillId="0" borderId="0" xfId="0" applyNumberFormat="1"/>
    <xf numFmtId="0" fontId="0" fillId="5" borderId="1" xfId="0" applyFill="1" applyBorder="1"/>
    <xf numFmtId="0" fontId="0" fillId="6" borderId="1" xfId="0" applyFill="1" applyBorder="1"/>
    <xf numFmtId="0" fontId="0" fillId="7" borderId="1" xfId="0" applyFill="1" applyBorder="1"/>
    <xf numFmtId="0" fontId="0" fillId="4" borderId="1" xfId="0" applyFill="1" applyBorder="1" applyAlignment="1">
      <alignment wrapText="1"/>
    </xf>
    <xf numFmtId="0" fontId="0" fillId="5" borderId="1" xfId="0" applyFill="1" applyBorder="1" applyAlignment="1">
      <alignment wrapText="1"/>
    </xf>
    <xf numFmtId="0" fontId="0" fillId="6" borderId="1" xfId="0" applyFill="1" applyBorder="1" applyAlignment="1">
      <alignment wrapText="1"/>
    </xf>
    <xf numFmtId="0" fontId="0" fillId="7" borderId="1" xfId="0" applyFill="1" applyBorder="1" applyAlignment="1">
      <alignment wrapText="1"/>
    </xf>
    <xf numFmtId="0" fontId="0" fillId="0" borderId="1" xfId="0" applyBorder="1" applyAlignment="1">
      <alignment wrapText="1"/>
    </xf>
    <xf numFmtId="0" fontId="0" fillId="8" borderId="1" xfId="0" applyFill="1" applyBorder="1"/>
    <xf numFmtId="0" fontId="0" fillId="2" borderId="1" xfId="0" applyFill="1" applyBorder="1"/>
    <xf numFmtId="0" fontId="1" fillId="0" borderId="0" xfId="0" applyFont="1" applyAlignment="1">
      <alignment wrapText="1"/>
    </xf>
    <xf numFmtId="0" fontId="0" fillId="0" borderId="0" xfId="0" applyAlignment="1">
      <alignment horizontal="left" vertical="top" wrapText="1"/>
    </xf>
    <xf numFmtId="0" fontId="0" fillId="0" borderId="0" xfId="0" applyAlignment="1">
      <alignment wrapText="1"/>
    </xf>
    <xf numFmtId="0" fontId="1" fillId="0" borderId="0" xfId="0" applyFont="1" applyAlignment="1">
      <alignment horizontal="right" wrapText="1"/>
    </xf>
    <xf numFmtId="0" fontId="0" fillId="0" borderId="0" xfId="0" applyAlignment="1">
      <alignment horizontal="left" wrapText="1"/>
    </xf>
    <xf numFmtId="0" fontId="1" fillId="0" borderId="0" xfId="0" applyFont="1" applyAlignment="1">
      <alignment horizontal="right"/>
    </xf>
    <xf numFmtId="0" fontId="0" fillId="0" borderId="0" xfId="0" applyAlignment="1">
      <alignment horizontal="left" vertical="top" wrapText="1"/>
    </xf>
    <xf numFmtId="0" fontId="2" fillId="0" borderId="0" xfId="0" applyFont="1" applyAlignment="1">
      <alignment horizontal="center" vertical="top"/>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1151659</xdr:colOff>
      <xdr:row>0</xdr:row>
      <xdr:rowOff>0</xdr:rowOff>
    </xdr:from>
    <xdr:to>
      <xdr:col>3</xdr:col>
      <xdr:colOff>914400</xdr:colOff>
      <xdr:row>4</xdr:row>
      <xdr:rowOff>15618</xdr:rowOff>
    </xdr:to>
    <xdr:pic>
      <xdr:nvPicPr>
        <xdr:cNvPr id="2" name="Picture 1" descr="Chawadi logo jpeg (1000).jpg">
          <a:extLst>
            <a:ext uri="{FF2B5EF4-FFF2-40B4-BE49-F238E27FC236}">
              <a16:creationId xmlns:a16="http://schemas.microsoft.com/office/drawing/2014/main" id="{0BCA5088-A61A-4996-A995-4D3B329CBF39}"/>
            </a:ext>
          </a:extLst>
        </xdr:cNvPr>
        <xdr:cNvPicPr>
          <a:picLocks noChangeAspect="1"/>
        </xdr:cNvPicPr>
      </xdr:nvPicPr>
      <xdr:blipFill>
        <a:blip xmlns:r="http://schemas.openxmlformats.org/officeDocument/2006/relationships" r:embed="rId1" cstate="print"/>
        <a:srcRect l="4651" t="5273" r="5426"/>
        <a:stretch>
          <a:fillRect/>
        </a:stretch>
      </xdr:blipFill>
      <xdr:spPr>
        <a:xfrm>
          <a:off x="4121727" y="0"/>
          <a:ext cx="1104900" cy="85555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D58"/>
  <sheetViews>
    <sheetView tabSelected="1" zoomScale="110" zoomScaleNormal="110" workbookViewId="0">
      <selection activeCell="H16" sqref="H16"/>
    </sheetView>
  </sheetViews>
  <sheetFormatPr defaultRowHeight="15" x14ac:dyDescent="0.25"/>
  <cols>
    <col min="1" max="1" width="32.28515625" customWidth="1"/>
    <col min="2" max="2" width="12.140625" customWidth="1"/>
    <col min="3" max="3" width="20.140625" customWidth="1"/>
    <col min="4" max="4" width="15.28515625" customWidth="1"/>
  </cols>
  <sheetData>
    <row r="2" spans="1:4" ht="21" x14ac:dyDescent="0.25">
      <c r="A2" s="25" t="s">
        <v>43</v>
      </c>
      <c r="B2" s="25"/>
      <c r="C2" s="25"/>
      <c r="D2" s="25"/>
    </row>
    <row r="5" spans="1:4" x14ac:dyDescent="0.25">
      <c r="A5" s="1" t="s">
        <v>22</v>
      </c>
    </row>
    <row r="6" spans="1:4" x14ac:dyDescent="0.25">
      <c r="A6" t="s">
        <v>0</v>
      </c>
      <c r="B6" t="s">
        <v>1</v>
      </c>
    </row>
    <row r="7" spans="1:4" x14ac:dyDescent="0.25">
      <c r="A7" t="s">
        <v>2</v>
      </c>
      <c r="B7">
        <f>1000/45</f>
        <v>22.222222222222221</v>
      </c>
    </row>
    <row r="8" spans="1:4" x14ac:dyDescent="0.25">
      <c r="A8">
        <v>10000</v>
      </c>
      <c r="B8">
        <f>10000/22.22</f>
        <v>450.04500450045009</v>
      </c>
      <c r="C8" t="s">
        <v>3</v>
      </c>
    </row>
    <row r="10" spans="1:4" x14ac:dyDescent="0.25">
      <c r="A10" s="2"/>
      <c r="B10" s="3" t="s">
        <v>4</v>
      </c>
      <c r="C10" s="3" t="s">
        <v>5</v>
      </c>
      <c r="D10" s="3" t="s">
        <v>6</v>
      </c>
    </row>
    <row r="11" spans="1:4" x14ac:dyDescent="0.25">
      <c r="A11" s="4" t="s">
        <v>7</v>
      </c>
      <c r="B11" s="4">
        <v>450</v>
      </c>
      <c r="C11" s="4">
        <v>180</v>
      </c>
      <c r="D11" s="4">
        <f>B11*C11</f>
        <v>81000</v>
      </c>
    </row>
    <row r="12" spans="1:4" x14ac:dyDescent="0.25">
      <c r="A12" s="4" t="s">
        <v>8</v>
      </c>
      <c r="B12" s="5">
        <v>0.18</v>
      </c>
      <c r="C12" s="4"/>
      <c r="D12" s="4">
        <f>D11*B12</f>
        <v>14580</v>
      </c>
    </row>
    <row r="13" spans="1:4" x14ac:dyDescent="0.25">
      <c r="A13" s="4" t="s">
        <v>9</v>
      </c>
      <c r="B13" s="4"/>
      <c r="C13" s="4"/>
      <c r="D13" s="4">
        <f>5*450</f>
        <v>2250</v>
      </c>
    </row>
    <row r="14" spans="1:4" x14ac:dyDescent="0.25">
      <c r="A14" s="4"/>
      <c r="B14" s="4"/>
      <c r="C14" s="4"/>
      <c r="D14" s="6">
        <f>D11+D12+D13</f>
        <v>97830</v>
      </c>
    </row>
    <row r="15" spans="1:4" x14ac:dyDescent="0.25">
      <c r="A15" s="4"/>
      <c r="B15" s="4"/>
      <c r="C15" s="4"/>
      <c r="D15" s="4"/>
    </row>
    <row r="16" spans="1:4" x14ac:dyDescent="0.25">
      <c r="A16" s="4" t="s">
        <v>10</v>
      </c>
      <c r="B16" s="4">
        <v>4</v>
      </c>
      <c r="C16" s="4">
        <v>300</v>
      </c>
      <c r="D16" s="4">
        <f>B16*C16</f>
        <v>1200</v>
      </c>
    </row>
    <row r="17" spans="1:4" x14ac:dyDescent="0.25">
      <c r="A17" s="4" t="s">
        <v>11</v>
      </c>
      <c r="B17" s="4">
        <v>80</v>
      </c>
      <c r="C17" s="4">
        <v>6.5</v>
      </c>
      <c r="D17" s="4">
        <f>B17*C17</f>
        <v>520</v>
      </c>
    </row>
    <row r="18" spans="1:4" x14ac:dyDescent="0.25">
      <c r="A18" s="4" t="s">
        <v>12</v>
      </c>
      <c r="B18" s="4" t="s">
        <v>13</v>
      </c>
      <c r="C18" s="4" t="s">
        <v>29</v>
      </c>
      <c r="D18" s="4">
        <f>20*125</f>
        <v>2500</v>
      </c>
    </row>
    <row r="19" spans="1:4" x14ac:dyDescent="0.25">
      <c r="A19" s="4"/>
      <c r="B19" s="4"/>
      <c r="C19" s="4" t="s">
        <v>30</v>
      </c>
      <c r="D19" s="4">
        <f>D18*18%</f>
        <v>450</v>
      </c>
    </row>
    <row r="20" spans="1:4" x14ac:dyDescent="0.25">
      <c r="A20" s="4" t="s">
        <v>14</v>
      </c>
      <c r="B20" s="4"/>
      <c r="C20" s="4"/>
      <c r="D20" s="4">
        <f>100</f>
        <v>100</v>
      </c>
    </row>
    <row r="21" spans="1:4" x14ac:dyDescent="0.25">
      <c r="A21" s="4" t="s">
        <v>15</v>
      </c>
      <c r="B21" s="4">
        <f>B35</f>
        <v>1687500</v>
      </c>
      <c r="C21" s="4">
        <f>B21/5</f>
        <v>337500</v>
      </c>
      <c r="D21" s="4">
        <f>C21/300</f>
        <v>1125</v>
      </c>
    </row>
    <row r="22" spans="1:4" x14ac:dyDescent="0.25">
      <c r="A22" s="4"/>
      <c r="B22" s="4"/>
      <c r="C22" s="6" t="s">
        <v>16</v>
      </c>
      <c r="D22" s="6">
        <f>D14+D16+D17+D18+D19+D20+D21</f>
        <v>103725</v>
      </c>
    </row>
    <row r="23" spans="1:4" x14ac:dyDescent="0.25">
      <c r="B23" s="7" t="s">
        <v>32</v>
      </c>
      <c r="C23" s="7">
        <v>0.12</v>
      </c>
      <c r="D23">
        <f>D22*C23</f>
        <v>12447</v>
      </c>
    </row>
    <row r="24" spans="1:4" x14ac:dyDescent="0.25">
      <c r="B24" s="7" t="s">
        <v>31</v>
      </c>
      <c r="C24" s="7"/>
      <c r="D24">
        <f>B41</f>
        <v>2583</v>
      </c>
    </row>
    <row r="25" spans="1:4" x14ac:dyDescent="0.25">
      <c r="C25" s="11" t="s">
        <v>17</v>
      </c>
      <c r="D25" s="6">
        <f>D11-D12-D23+B41</f>
        <v>56556</v>
      </c>
    </row>
    <row r="26" spans="1:4" ht="18.75" customHeight="1" x14ac:dyDescent="0.25">
      <c r="C26" s="12" t="s">
        <v>18</v>
      </c>
      <c r="D26" s="8">
        <f>D25/10000</f>
        <v>5.6555999999999997</v>
      </c>
    </row>
    <row r="27" spans="1:4" ht="17.25" customHeight="1" x14ac:dyDescent="0.25">
      <c r="C27" s="13" t="s">
        <v>19</v>
      </c>
      <c r="D27" s="9">
        <v>8.5</v>
      </c>
    </row>
    <row r="28" spans="1:4" ht="30" x14ac:dyDescent="0.25">
      <c r="C28" s="14" t="s">
        <v>20</v>
      </c>
      <c r="D28" s="10">
        <v>11</v>
      </c>
    </row>
    <row r="29" spans="1:4" x14ac:dyDescent="0.25">
      <c r="C29" s="15"/>
      <c r="D29" s="4"/>
    </row>
    <row r="30" spans="1:4" x14ac:dyDescent="0.25">
      <c r="C30" s="11" t="s">
        <v>21</v>
      </c>
      <c r="D30" s="6">
        <f>D27-D26</f>
        <v>2.8444000000000003</v>
      </c>
    </row>
    <row r="31" spans="1:4" x14ac:dyDescent="0.25">
      <c r="A31" s="16" t="s">
        <v>23</v>
      </c>
      <c r="B31" s="16">
        <v>550000</v>
      </c>
    </row>
    <row r="32" spans="1:4" x14ac:dyDescent="0.25">
      <c r="A32" s="16" t="s">
        <v>24</v>
      </c>
      <c r="B32" s="16">
        <v>1450000</v>
      </c>
    </row>
    <row r="33" spans="1:4" x14ac:dyDescent="0.25">
      <c r="A33" s="16" t="s">
        <v>25</v>
      </c>
      <c r="B33" s="16">
        <v>250000</v>
      </c>
    </row>
    <row r="34" spans="1:4" x14ac:dyDescent="0.25">
      <c r="A34" s="9" t="s">
        <v>26</v>
      </c>
      <c r="B34" s="9">
        <f>SUM(B31:B33)</f>
        <v>2250000</v>
      </c>
    </row>
    <row r="35" spans="1:4" x14ac:dyDescent="0.25">
      <c r="A35" s="8" t="s">
        <v>28</v>
      </c>
      <c r="B35" s="8">
        <f>B34*75%</f>
        <v>1687500</v>
      </c>
    </row>
    <row r="36" spans="1:4" x14ac:dyDescent="0.25">
      <c r="A36" s="8" t="s">
        <v>27</v>
      </c>
      <c r="B36" s="8">
        <f>B34*25%</f>
        <v>562500</v>
      </c>
    </row>
    <row r="38" spans="1:4" x14ac:dyDescent="0.25">
      <c r="A38" s="17" t="s">
        <v>33</v>
      </c>
      <c r="B38" s="17"/>
    </row>
    <row r="39" spans="1:4" x14ac:dyDescent="0.25">
      <c r="A39" s="17" t="s">
        <v>34</v>
      </c>
      <c r="B39" s="17">
        <f>D19+D12</f>
        <v>15030</v>
      </c>
    </row>
    <row r="40" spans="1:4" x14ac:dyDescent="0.25">
      <c r="A40" s="17" t="s">
        <v>35</v>
      </c>
      <c r="B40" s="17">
        <f>D23</f>
        <v>12447</v>
      </c>
    </row>
    <row r="41" spans="1:4" x14ac:dyDescent="0.25">
      <c r="A41" s="17" t="s">
        <v>36</v>
      </c>
      <c r="B41" s="17">
        <f>B39-B40</f>
        <v>2583</v>
      </c>
    </row>
    <row r="45" spans="1:4" x14ac:dyDescent="0.25">
      <c r="A45" s="18" t="s">
        <v>37</v>
      </c>
      <c r="B45" s="24" t="s">
        <v>38</v>
      </c>
      <c r="C45" s="24"/>
      <c r="D45" s="24"/>
    </row>
    <row r="46" spans="1:4" x14ac:dyDescent="0.25">
      <c r="A46" s="20"/>
      <c r="B46" s="24"/>
      <c r="C46" s="24"/>
      <c r="D46" s="24"/>
    </row>
    <row r="47" spans="1:4" x14ac:dyDescent="0.25">
      <c r="A47" s="20"/>
      <c r="B47" s="24"/>
      <c r="C47" s="24"/>
      <c r="D47" s="24"/>
    </row>
    <row r="48" spans="1:4" x14ac:dyDescent="0.25">
      <c r="A48" s="20"/>
      <c r="B48" s="20"/>
      <c r="C48" s="20"/>
      <c r="D48" s="20"/>
    </row>
    <row r="49" spans="1:4" x14ac:dyDescent="0.25">
      <c r="A49" s="20"/>
      <c r="B49" s="20"/>
      <c r="C49" s="20"/>
      <c r="D49" s="20"/>
    </row>
    <row r="50" spans="1:4" x14ac:dyDescent="0.25">
      <c r="A50" s="21" t="s">
        <v>39</v>
      </c>
      <c r="B50" s="24" t="s">
        <v>40</v>
      </c>
      <c r="C50" s="24"/>
      <c r="D50" s="24"/>
    </row>
    <row r="51" spans="1:4" x14ac:dyDescent="0.25">
      <c r="A51" s="22"/>
      <c r="B51" s="24"/>
      <c r="C51" s="24"/>
      <c r="D51" s="24"/>
    </row>
    <row r="52" spans="1:4" x14ac:dyDescent="0.25">
      <c r="A52" s="22"/>
      <c r="B52" s="24"/>
      <c r="C52" s="24"/>
      <c r="D52" s="24"/>
    </row>
    <row r="53" spans="1:4" x14ac:dyDescent="0.25">
      <c r="A53" s="22"/>
      <c r="B53" s="24"/>
      <c r="C53" s="24"/>
      <c r="D53" s="24"/>
    </row>
    <row r="54" spans="1:4" x14ac:dyDescent="0.25">
      <c r="A54" s="20"/>
      <c r="B54" s="19"/>
      <c r="C54" s="19"/>
      <c r="D54" s="19"/>
    </row>
    <row r="55" spans="1:4" x14ac:dyDescent="0.25">
      <c r="A55" s="23" t="s">
        <v>41</v>
      </c>
      <c r="B55" s="24" t="s">
        <v>42</v>
      </c>
      <c r="C55" s="24"/>
      <c r="D55" s="24"/>
    </row>
    <row r="56" spans="1:4" x14ac:dyDescent="0.25">
      <c r="B56" s="24"/>
      <c r="C56" s="24"/>
      <c r="D56" s="24"/>
    </row>
    <row r="57" spans="1:4" x14ac:dyDescent="0.25">
      <c r="B57" s="24"/>
      <c r="C57" s="24"/>
      <c r="D57" s="24"/>
    </row>
    <row r="58" spans="1:4" x14ac:dyDescent="0.25">
      <c r="B58" s="24"/>
      <c r="C58" s="24"/>
      <c r="D58" s="24"/>
    </row>
  </sheetData>
  <mergeCells count="4">
    <mergeCell ref="B45:D47"/>
    <mergeCell ref="B50:D53"/>
    <mergeCell ref="B55:D58"/>
    <mergeCell ref="A2:D2"/>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2025-03-24T06:38:34Z</dcterms:modified>
</cp:coreProperties>
</file>